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0" windowWidth="16360" windowHeight="10480" firstSheet="5" activeTab="7"/>
  </bookViews>
  <sheets>
    <sheet name="Fish-2017" sheetId="1" r:id="rId1"/>
    <sheet name="Macros2017" sheetId="2" r:id="rId2"/>
    <sheet name="Student Salinity 2017" sheetId="3" r:id="rId3"/>
    <sheet name="Standardized Salinity 2017" sheetId="4" r:id="rId4"/>
    <sheet name="Physical Systems 2017" sheetId="5" r:id="rId5"/>
    <sheet name="Chemistry 2017" sheetId="6" r:id="rId6"/>
    <sheet name="Tides 2017" sheetId="7" r:id="rId7"/>
    <sheet name="Currents 2017" sheetId="8" r:id="rId8"/>
    <sheet name="Sheet3" sheetId="9" r:id="rId9"/>
  </sheets>
  <definedNames>
    <definedName name="_xlnm.Print_Area" localSheetId="5">'Chemistry 2017'!$B$1:$L$88</definedName>
    <definedName name="_xlnm.Print_Area" localSheetId="7">'Currents 2017'!$A$1:$J$38</definedName>
    <definedName name="_xlnm.Print_Area" localSheetId="0">'Fish-2017'!$A$1:$BW$89</definedName>
    <definedName name="_xlnm.Print_Area" localSheetId="1">'Macros2017'!$A$1:$BK$89</definedName>
    <definedName name="_xlnm.Print_Area" localSheetId="4">'Physical Systems 2017'!$A$1:$T$70</definedName>
    <definedName name="_xlnm.Print_Area" localSheetId="3">'Standardized Salinity 2017'!$A$1:$F$98</definedName>
    <definedName name="_xlnm.Print_Area" localSheetId="2">'Student Salinity 2017'!$A$1:$G$79</definedName>
    <definedName name="_xlnm.Print_Area" localSheetId="6">'Tides 2017'!$A$1:$O$52</definedName>
    <definedName name="_xlnm.Print_Titles" localSheetId="5">'Chemistry 2017'!$1:$1</definedName>
  </definedNames>
  <calcPr fullCalcOnLoad="1"/>
</workbook>
</file>

<file path=xl/comments1.xml><?xml version="1.0" encoding="utf-8"?>
<comments xmlns="http://schemas.openxmlformats.org/spreadsheetml/2006/main">
  <authors>
    <author>Margie Turrin</author>
  </authors>
  <commentList>
    <comment ref="D26" authorId="0">
      <text>
        <r>
          <rPr>
            <b/>
            <sz val="9"/>
            <rFont val="Calibri"/>
            <family val="2"/>
          </rPr>
          <t>Margie Turrin:</t>
        </r>
        <r>
          <rPr>
            <sz val="9"/>
            <rFont val="Calibri"/>
            <family val="2"/>
          </rPr>
          <t xml:space="preserve">
noted &gt;200 in counts but used 200 for tally
</t>
        </r>
      </text>
    </comment>
  </commentList>
</comments>
</file>

<file path=xl/sharedStrings.xml><?xml version="1.0" encoding="utf-8"?>
<sst xmlns="http://schemas.openxmlformats.org/spreadsheetml/2006/main" count="1462" uniqueCount="632">
  <si>
    <t xml:space="preserve">RM </t>
  </si>
  <si>
    <t>American eel</t>
  </si>
  <si>
    <t>Conger Eel</t>
  </si>
  <si>
    <t>herring sp.</t>
  </si>
  <si>
    <t>Alewife</t>
  </si>
  <si>
    <t>Blueback Herring</t>
  </si>
  <si>
    <t>American Shad</t>
  </si>
  <si>
    <t>Atlantic menhaden</t>
  </si>
  <si>
    <t>Gizzard Shad</t>
  </si>
  <si>
    <t>bay anchovy</t>
  </si>
  <si>
    <t>Goldfish</t>
  </si>
  <si>
    <t>Redside Dace</t>
  </si>
  <si>
    <t>Shiner sp.</t>
  </si>
  <si>
    <t>golden shiner</t>
  </si>
  <si>
    <t>emerald shiner</t>
  </si>
  <si>
    <t>Common Carp</t>
  </si>
  <si>
    <t>White sucker</t>
  </si>
  <si>
    <t>catfish (sp)</t>
  </si>
  <si>
    <t>white catfish</t>
  </si>
  <si>
    <t xml:space="preserve">brown bullhead </t>
  </si>
  <si>
    <t>channel catfish</t>
  </si>
  <si>
    <t xml:space="preserve">northern pike </t>
  </si>
  <si>
    <t>oyster toad fish</t>
  </si>
  <si>
    <t>needlefish</t>
  </si>
  <si>
    <t>banded killifish</t>
  </si>
  <si>
    <t>mummichog</t>
  </si>
  <si>
    <t>striped killifish</t>
  </si>
  <si>
    <t>brook silverside</t>
  </si>
  <si>
    <t>Rough Silverside</t>
  </si>
  <si>
    <t>Atlantic silverside</t>
  </si>
  <si>
    <t xml:space="preserve">Stickleback </t>
  </si>
  <si>
    <t>Northern Pipefish</t>
  </si>
  <si>
    <t>Lined seahorse</t>
  </si>
  <si>
    <t>white perch</t>
  </si>
  <si>
    <t>striped bass</t>
  </si>
  <si>
    <t>Rock Bass</t>
  </si>
  <si>
    <t>sunfish sp.</t>
  </si>
  <si>
    <t>Redbreast Sunfish</t>
  </si>
  <si>
    <t>pumpkinseed</t>
  </si>
  <si>
    <t>smallmouth bass</t>
  </si>
  <si>
    <t>largemouth Bass</t>
  </si>
  <si>
    <t>black crappie</t>
  </si>
  <si>
    <t>Greensided Darter</t>
  </si>
  <si>
    <t>Darter</t>
  </si>
  <si>
    <t>tesselated darter</t>
  </si>
  <si>
    <t>yellow perch</t>
  </si>
  <si>
    <t>northern log perch</t>
  </si>
  <si>
    <t>bluefish</t>
  </si>
  <si>
    <t>Permit</t>
  </si>
  <si>
    <t>Scup (Porgy)</t>
  </si>
  <si>
    <t>Spot</t>
  </si>
  <si>
    <t>Northern kingfish</t>
  </si>
  <si>
    <t>Black Drum</t>
  </si>
  <si>
    <t>mullet sp.</t>
  </si>
  <si>
    <t>cunner</t>
  </si>
  <si>
    <t>naked goby</t>
  </si>
  <si>
    <t xml:space="preserve">Windowpane </t>
  </si>
  <si>
    <t>Summer Flounder</t>
  </si>
  <si>
    <t>winter flounder</t>
  </si>
  <si>
    <t>Blue Crab</t>
  </si>
  <si>
    <t>Lady Crab</t>
  </si>
  <si>
    <t>Asian shore crab</t>
  </si>
  <si>
    <t>green crab</t>
  </si>
  <si>
    <t>shore crab</t>
  </si>
  <si>
    <t>Rock Crabs</t>
  </si>
  <si>
    <t>mud crab</t>
  </si>
  <si>
    <t>harris crab</t>
  </si>
  <si>
    <t>hermit crab</t>
  </si>
  <si>
    <t>spider crab</t>
  </si>
  <si>
    <t>fiddler crab</t>
  </si>
  <si>
    <t>mole crab</t>
  </si>
  <si>
    <t>zebra mussel</t>
  </si>
  <si>
    <t>Moon Jellies</t>
  </si>
  <si>
    <t>lion's mane jelly</t>
  </si>
  <si>
    <t>brine shrimp</t>
  </si>
  <si>
    <t>sea squirt</t>
  </si>
  <si>
    <t>sea sponge</t>
  </si>
  <si>
    <t>oyster</t>
  </si>
  <si>
    <t>razer clam</t>
  </si>
  <si>
    <t>softsehell clam/ bivalves</t>
  </si>
  <si>
    <t>blue mussel</t>
  </si>
  <si>
    <t>barnacles</t>
  </si>
  <si>
    <t xml:space="preserve">red sponge </t>
  </si>
  <si>
    <t xml:space="preserve">Periwinkle snail </t>
  </si>
  <si>
    <t>crayfish</t>
  </si>
  <si>
    <t xml:space="preserve">Rusty Crayfish (invasive) </t>
  </si>
  <si>
    <t>isopod</t>
  </si>
  <si>
    <t>Eastern mud snail</t>
  </si>
  <si>
    <t xml:space="preserve"> slipper shell snail </t>
  </si>
  <si>
    <t xml:space="preserve">Limpit (fresh H2O snail) </t>
  </si>
  <si>
    <t>tadpole</t>
  </si>
  <si>
    <t>damselfly nymph</t>
  </si>
  <si>
    <t>dragonfly nymph</t>
  </si>
  <si>
    <t>mayflynymph</t>
  </si>
  <si>
    <t>stonefly nymph</t>
  </si>
  <si>
    <t>caddisfly larva</t>
  </si>
  <si>
    <t>Truefly</t>
  </si>
  <si>
    <t>water penny</t>
  </si>
  <si>
    <t>Riffle Beetle</t>
  </si>
  <si>
    <t>Fishfly</t>
  </si>
  <si>
    <t>midge</t>
  </si>
  <si>
    <t>giant waterbug</t>
  </si>
  <si>
    <t>Marine Worm (Genus Nereis)</t>
  </si>
  <si>
    <t>Freshwater Worm</t>
  </si>
  <si>
    <t>Water boatman</t>
  </si>
  <si>
    <t>backswimmers</t>
  </si>
  <si>
    <t>TOTALS -Macro</t>
  </si>
  <si>
    <t>Site Sampling ID</t>
  </si>
  <si>
    <t>NAME</t>
  </si>
  <si>
    <t>Salinity times</t>
  </si>
  <si>
    <t xml:space="preserve">Total Salinity ppm </t>
  </si>
  <si>
    <t xml:space="preserve"> Salinity ppm -Cl-</t>
  </si>
  <si>
    <t>notes for Salinity -</t>
  </si>
  <si>
    <t>method H/R/QT</t>
  </si>
  <si>
    <t>TIME</t>
  </si>
  <si>
    <t>Method</t>
  </si>
  <si>
    <t>Time 24 hr clock</t>
  </si>
  <si>
    <t>Air Temperature ° C</t>
  </si>
  <si>
    <t>Air Temp. °F</t>
  </si>
  <si>
    <t>Weather Today</t>
  </si>
  <si>
    <t>Weather Last 3 days</t>
  </si>
  <si>
    <t>% cloudcover</t>
  </si>
  <si>
    <t>Wind MPH</t>
  </si>
  <si>
    <t>kilometers per second</t>
  </si>
  <si>
    <t>Wind Kts</t>
  </si>
  <si>
    <t>Wind Beaufort</t>
  </si>
  <si>
    <t>Wind Direction -  from</t>
  </si>
  <si>
    <t>water condition</t>
  </si>
  <si>
    <t>Water Temperature Degrees C</t>
  </si>
  <si>
    <t>Water Temperature Degrees F</t>
  </si>
  <si>
    <t>Turbidity - cm (Secchi)</t>
  </si>
  <si>
    <t>Turbidity - cm (long tube)</t>
  </si>
  <si>
    <t>Turbidity - JTU (short tube)</t>
  </si>
  <si>
    <t xml:space="preserve">Turbidity- NTU (meter) </t>
  </si>
  <si>
    <t xml:space="preserve">DO ppm </t>
  </si>
  <si>
    <t>Water Temp °C</t>
  </si>
  <si>
    <t xml:space="preserve">pH </t>
  </si>
  <si>
    <t>Nitrates ppm</t>
  </si>
  <si>
    <t>Phosphates ppm</t>
  </si>
  <si>
    <t>Alkalinity ppm</t>
  </si>
  <si>
    <t>Falling</t>
  </si>
  <si>
    <t>Start Time</t>
  </si>
  <si>
    <t>Finsih Time</t>
  </si>
  <si>
    <t xml:space="preserve">Rising </t>
  </si>
  <si>
    <t>Comments</t>
  </si>
  <si>
    <t>Time 24 hr. clock</t>
  </si>
  <si>
    <t>cm/30 sec</t>
  </si>
  <si>
    <t>cm/sec</t>
  </si>
  <si>
    <t>Kts.</t>
  </si>
  <si>
    <t>Direction</t>
  </si>
  <si>
    <t>EBB</t>
  </si>
  <si>
    <t>STILL</t>
  </si>
  <si>
    <t>FLOOD</t>
  </si>
  <si>
    <t>RM</t>
  </si>
  <si>
    <t>Valentino Pier</t>
  </si>
  <si>
    <t>Hydrometer</t>
  </si>
  <si>
    <t>South</t>
  </si>
  <si>
    <t>calm</t>
  </si>
  <si>
    <t>X</t>
  </si>
  <si>
    <t>Great Kills</t>
  </si>
  <si>
    <t>Northern Sea Robin</t>
  </si>
  <si>
    <t>Steeplechase Pier (Coney Island)</t>
  </si>
  <si>
    <t>Horseshoe Crab</t>
  </si>
  <si>
    <t>Canarsie Pier</t>
  </si>
  <si>
    <t>NR</t>
  </si>
  <si>
    <t>Veterans' Memorial Pier</t>
  </si>
  <si>
    <t>Saturation (%)</t>
  </si>
  <si>
    <t>NE</t>
  </si>
  <si>
    <t>Pier 16</t>
  </si>
  <si>
    <t>BK Bridge Park</t>
  </si>
  <si>
    <t>Vernier Meter</t>
  </si>
  <si>
    <t>cloudy</t>
  </si>
  <si>
    <t>Hunter's Point</t>
  </si>
  <si>
    <t>partly cloudy</t>
  </si>
  <si>
    <t>Gantry</t>
  </si>
  <si>
    <t>Hallet's Point</t>
  </si>
  <si>
    <t>Barretto Park</t>
  </si>
  <si>
    <t>mostly cloudy</t>
  </si>
  <si>
    <t>Concrete Plant Park</t>
  </si>
  <si>
    <t>Govenor's Island</t>
  </si>
  <si>
    <t>Refractometer</t>
  </si>
  <si>
    <t>Governor's Island</t>
  </si>
  <si>
    <t>Atlantic Tomcod</t>
  </si>
  <si>
    <t>Hogchoker</t>
  </si>
  <si>
    <t>Schoharie</t>
  </si>
  <si>
    <t>Peebles Island</t>
  </si>
  <si>
    <t>Green Island Park</t>
  </si>
  <si>
    <t>Corning Preserve</t>
  </si>
  <si>
    <t>Papscanee Preserve</t>
  </si>
  <si>
    <t>Schodack Island</t>
  </si>
  <si>
    <t>Nutten Hook</t>
  </si>
  <si>
    <t>Cohotate Preserve</t>
  </si>
  <si>
    <t>Saugerties Lighthouse</t>
  </si>
  <si>
    <t>Newburgh Yacht Club</t>
  </si>
  <si>
    <t>Dennings Point</t>
  </si>
  <si>
    <t>Cornwall Landing</t>
  </si>
  <si>
    <t>Garrison Landing</t>
  </si>
  <si>
    <t>Steamboat Dock, Verplanck</t>
  </si>
  <si>
    <t>George's Island</t>
  </si>
  <si>
    <t>Croton Point Park</t>
  </si>
  <si>
    <t>refractometer</t>
  </si>
  <si>
    <t>Inwood Hill Park</t>
  </si>
  <si>
    <t>Alpine Boat Basin</t>
  </si>
  <si>
    <t>Riverfront Park</t>
  </si>
  <si>
    <t>Piermont Pier</t>
  </si>
  <si>
    <t>Stony Point Marina</t>
  </si>
  <si>
    <t>quantab strips</t>
  </si>
  <si>
    <t>hydrometer</t>
  </si>
  <si>
    <t>Kingston Point Park</t>
  </si>
  <si>
    <t>Ulster Landing Park</t>
  </si>
  <si>
    <t>Papscanee Reserve</t>
  </si>
  <si>
    <t>Green Island</t>
  </si>
  <si>
    <t xml:space="preserve">yellow Catfish </t>
  </si>
  <si>
    <t>SITE TOTALS</t>
  </si>
  <si>
    <t>FISH TOTALS</t>
  </si>
  <si>
    <t>Pier 40</t>
  </si>
  <si>
    <t>Pier 45</t>
  </si>
  <si>
    <t>Pier 84</t>
  </si>
  <si>
    <t>Fort Washington Park</t>
  </si>
  <si>
    <t>Matthiessen Park</t>
  </si>
  <si>
    <t>Louis and Engel Park</t>
  </si>
  <si>
    <t>Riverfront Green</t>
  </si>
  <si>
    <t>Garrison Landing Park</t>
  </si>
  <si>
    <t>Little Stony Point</t>
  </si>
  <si>
    <t>Kowawese</t>
  </si>
  <si>
    <t>Plum Point</t>
  </si>
  <si>
    <t>Beacon Landing Park</t>
  </si>
  <si>
    <t>Waryas Park</t>
  </si>
  <si>
    <t>Quiet Cove</t>
  </si>
  <si>
    <t>Esopus Meadows</t>
  </si>
  <si>
    <t>Lasher Memorial Park</t>
  </si>
  <si>
    <t>Mohawk</t>
  </si>
  <si>
    <t>SE</t>
  </si>
  <si>
    <t>Fingernail Clam</t>
  </si>
  <si>
    <t>Haverstraw Bay</t>
  </si>
  <si>
    <t>Chelsea Boat Launch</t>
  </si>
  <si>
    <t>Bob Shepard Highland Landing Park</t>
  </si>
  <si>
    <t>Saugerties Light House</t>
  </si>
  <si>
    <t>Henry Hudson Park</t>
  </si>
  <si>
    <t>N</t>
  </si>
  <si>
    <t xml:space="preserve">Inwood Hill Park </t>
  </si>
  <si>
    <t>Nyack Memorial Park</t>
  </si>
  <si>
    <t>S</t>
  </si>
  <si>
    <t>Highland Landing</t>
  </si>
  <si>
    <t>Quiet Cove, Poughkeepsie</t>
  </si>
  <si>
    <t>E</t>
  </si>
  <si>
    <t>Pier 125</t>
  </si>
  <si>
    <t>Mt. St. Vincent College</t>
  </si>
  <si>
    <t>Beczak</t>
  </si>
  <si>
    <t>Nyack Beach Hook Mtn</t>
  </si>
  <si>
    <t>Calm</t>
  </si>
  <si>
    <t>Bowline Park, Haverstraw</t>
  </si>
  <si>
    <t>Haverstraw Bay county Park</t>
  </si>
  <si>
    <t>no rain</t>
  </si>
  <si>
    <t>no precipitation</t>
  </si>
  <si>
    <t>Robert Post Memorial Park</t>
  </si>
  <si>
    <t>Sojourner Truth / Ulster Landing</t>
  </si>
  <si>
    <t>South Cove at Falling Waters</t>
  </si>
  <si>
    <t>Cohotate Reserve</t>
  </si>
  <si>
    <t>cloudy, light rain</t>
  </si>
  <si>
    <t>Hudson River Waterfront Park</t>
  </si>
  <si>
    <t>Athens Riverside Park</t>
  </si>
  <si>
    <t>Riverfront Park, Coxsckie</t>
  </si>
  <si>
    <t>Hudson Shores Park, Watervleit</t>
  </si>
  <si>
    <t>Schoharie Creek, Middleburgh</t>
  </si>
  <si>
    <t>JFK Marina</t>
  </si>
  <si>
    <t>Nyack Beach</t>
  </si>
  <si>
    <t>Verplanck</t>
  </si>
  <si>
    <t>TOTALS</t>
  </si>
  <si>
    <t>Chloride ppm</t>
  </si>
  <si>
    <t>Total Salinity ppm</t>
  </si>
  <si>
    <t>HAR 14</t>
  </si>
  <si>
    <t xml:space="preserve"> ER 11.5</t>
  </si>
  <si>
    <t xml:space="preserve"> ER 8.7</t>
  </si>
  <si>
    <t xml:space="preserve"> ER 5.7</t>
  </si>
  <si>
    <t xml:space="preserve"> ER 5.6</t>
  </si>
  <si>
    <t xml:space="preserve"> ER 2.3</t>
  </si>
  <si>
    <t xml:space="preserve"> ER 1.7</t>
  </si>
  <si>
    <t xml:space="preserve"> BRX 1.5</t>
  </si>
  <si>
    <t xml:space="preserve">Plum Point </t>
  </si>
  <si>
    <t xml:space="preserve">Waryas Park </t>
  </si>
  <si>
    <t>ER 5.7</t>
  </si>
  <si>
    <t>ER 5.6</t>
  </si>
  <si>
    <t>ER 1.7</t>
  </si>
  <si>
    <t>Start Time 24 hr clock</t>
  </si>
  <si>
    <t>Final Time 24 hr clock</t>
  </si>
  <si>
    <r>
      <t xml:space="preserve">Start Height Falling </t>
    </r>
    <r>
      <rPr>
        <b/>
        <sz val="11"/>
        <color indexed="8"/>
        <rFont val="Calibri"/>
        <family val="2"/>
      </rPr>
      <t>(cm)</t>
    </r>
  </si>
  <si>
    <r>
      <t>End Height Falling</t>
    </r>
    <r>
      <rPr>
        <b/>
        <sz val="11"/>
        <color indexed="8"/>
        <rFont val="Calibri"/>
        <family val="2"/>
      </rPr>
      <t>(cm)</t>
    </r>
  </si>
  <si>
    <r>
      <t>Total</t>
    </r>
    <r>
      <rPr>
        <b/>
        <sz val="11"/>
        <color indexed="8"/>
        <rFont val="Calibri"/>
        <family val="2"/>
      </rPr>
      <t xml:space="preserve"> cm</t>
    </r>
    <r>
      <rPr>
        <sz val="11"/>
        <color indexed="8"/>
        <rFont val="Calibri"/>
        <family val="2"/>
      </rPr>
      <t xml:space="preserve"> of Fall</t>
    </r>
  </si>
  <si>
    <r>
      <t xml:space="preserve">Total cm of Rise </t>
    </r>
    <r>
      <rPr>
        <b/>
        <sz val="11"/>
        <color indexed="8"/>
        <rFont val="Calibri"/>
        <family val="2"/>
      </rPr>
      <t>cm</t>
    </r>
  </si>
  <si>
    <r>
      <t xml:space="preserve">End Height Rising </t>
    </r>
    <r>
      <rPr>
        <b/>
        <sz val="11"/>
        <color indexed="8"/>
        <rFont val="Calibri"/>
        <family val="2"/>
      </rPr>
      <t>(cm)</t>
    </r>
  </si>
  <si>
    <r>
      <t xml:space="preserve">Start Height Rising </t>
    </r>
    <r>
      <rPr>
        <b/>
        <sz val="11"/>
        <color indexed="8"/>
        <rFont val="Calibri"/>
        <family val="2"/>
      </rPr>
      <t>(cm)</t>
    </r>
  </si>
  <si>
    <t>ER 2.3</t>
  </si>
  <si>
    <t>minnow, Eastern silvery</t>
  </si>
  <si>
    <t>Northern Hog Sucker</t>
  </si>
  <si>
    <t>Hrm 14</t>
  </si>
  <si>
    <t>Hrm 13</t>
  </si>
  <si>
    <t xml:space="preserve">NR </t>
  </si>
  <si>
    <t xml:space="preserve">Hoosic </t>
  </si>
  <si>
    <t>Otsquago</t>
  </si>
  <si>
    <t>Nisyayuna</t>
  </si>
  <si>
    <t>Brx 4.5</t>
  </si>
  <si>
    <t>Brx 4.0</t>
  </si>
  <si>
    <t>ER 15.2</t>
  </si>
  <si>
    <t>ER 13.5</t>
  </si>
  <si>
    <t>ER 4.9</t>
  </si>
  <si>
    <t>ER 1.9</t>
  </si>
  <si>
    <t>means new fish in 2017</t>
  </si>
  <si>
    <t>ER 13.7</t>
  </si>
  <si>
    <t>Spottail shiner</t>
  </si>
  <si>
    <t>Minnow, bluntnose</t>
  </si>
  <si>
    <t>Aquatic Stick Insect</t>
  </si>
  <si>
    <t>Silver Perch</t>
  </si>
  <si>
    <t>weakfish</t>
  </si>
  <si>
    <t>black sea bass</t>
  </si>
  <si>
    <t>Shrimp ns</t>
  </si>
  <si>
    <t>Ribbed Mussel</t>
  </si>
  <si>
    <t xml:space="preserve"> </t>
  </si>
  <si>
    <t>Squid</t>
  </si>
  <si>
    <r>
      <rPr>
        <b/>
        <sz val="10"/>
        <color indexed="8"/>
        <rFont val="Verdana"/>
        <family val="2"/>
      </rPr>
      <t>bluegill</t>
    </r>
    <r>
      <rPr>
        <b/>
        <sz val="10"/>
        <color indexed="31"/>
        <rFont val="Verdana"/>
        <family val="2"/>
      </rPr>
      <t xml:space="preserve"> </t>
    </r>
  </si>
  <si>
    <t>Atlantic Croaker</t>
  </si>
  <si>
    <t>Grubby Sculpin</t>
  </si>
  <si>
    <t>unidentified y-o-y</t>
  </si>
  <si>
    <t>mantis Shrimp</t>
  </si>
  <si>
    <t xml:space="preserve">Ctenaphore (Leidys) </t>
  </si>
  <si>
    <t>polycheate</t>
  </si>
  <si>
    <t>Cranefly (Hellgrammite)</t>
  </si>
  <si>
    <t>Mitten crab</t>
  </si>
  <si>
    <t>Amphipod - scuds (marine &amp; fresh)</t>
  </si>
  <si>
    <t xml:space="preserve">Crangon Shrimp (Sand) </t>
  </si>
  <si>
    <t xml:space="preserve">Palaemonetes Shripm (Glass, grass, ghost or shore) </t>
  </si>
  <si>
    <t>Newcomb, Adirondacks High Peaks</t>
  </si>
  <si>
    <t>Niskayuna</t>
  </si>
  <si>
    <t>Hudson crossing park</t>
  </si>
  <si>
    <t>Hudson Shore Park</t>
  </si>
  <si>
    <t>Jennings Landing</t>
  </si>
  <si>
    <t>Rensselaer Boat Launch</t>
  </si>
  <si>
    <t>Hudson Waterfront</t>
  </si>
  <si>
    <t>Falling Water</t>
  </si>
  <si>
    <t>Tivoli Bay</t>
  </si>
  <si>
    <t>Kingston Point</t>
  </si>
  <si>
    <t>Esopus Meadow</t>
  </si>
  <si>
    <t>Norrie Point</t>
  </si>
  <si>
    <t>Waryas Park/Fallkill</t>
  </si>
  <si>
    <t>Long Dock</t>
  </si>
  <si>
    <t>People's Waterfront and Boat Launch</t>
  </si>
  <si>
    <t>Newburgh Yatch Club</t>
  </si>
  <si>
    <t>West Point</t>
  </si>
  <si>
    <t>Stony Point/Grassy Point Marina</t>
  </si>
  <si>
    <t>Bowline Park</t>
  </si>
  <si>
    <t>Hook Mtn. State Park</t>
  </si>
  <si>
    <t>Lower Nyack Beach</t>
  </si>
  <si>
    <t>MachEachron Park</t>
  </si>
  <si>
    <t>St. Vincent's Point</t>
  </si>
  <si>
    <t>Pier 125th st</t>
  </si>
  <si>
    <t>79th st. Boat Basin</t>
  </si>
  <si>
    <t>Pier I, 59th st</t>
  </si>
  <si>
    <t>Hudson River Park 86, the Intrepid</t>
  </si>
  <si>
    <t>Hudson River Park Pier 84</t>
  </si>
  <si>
    <t>Hudson River Park Pier 45</t>
  </si>
  <si>
    <t>Hudson River Park Pier 40</t>
  </si>
  <si>
    <t>Morris Canal Basin</t>
  </si>
  <si>
    <t>Concrete Plant</t>
  </si>
  <si>
    <t>Hunts Point</t>
  </si>
  <si>
    <t>Little Bay</t>
  </si>
  <si>
    <t>Frances Lewis Park</t>
  </si>
  <si>
    <t>Ferry Point Park</t>
  </si>
  <si>
    <t>Gantry Plaza</t>
  </si>
  <si>
    <t>Hunters Point</t>
  </si>
  <si>
    <t>Solar One</t>
  </si>
  <si>
    <t>Brooklyn Bridge Park</t>
  </si>
  <si>
    <t>Lower East Side Ecology Center</t>
  </si>
  <si>
    <t>Englewood Boat Basin</t>
  </si>
  <si>
    <t>Swindler Cove</t>
  </si>
  <si>
    <t>Bush Terminal Park</t>
  </si>
  <si>
    <t>Austen House</t>
  </si>
  <si>
    <t>Bay Ridge Veterans' Memorial Pier</t>
  </si>
  <si>
    <t>Fort Wadsworth</t>
  </si>
  <si>
    <t>Kaiser Park</t>
  </si>
  <si>
    <t>Cony Island Pier</t>
  </si>
  <si>
    <t>Sunny</t>
  </si>
  <si>
    <t>Rained yesterday</t>
  </si>
  <si>
    <t>Rained yesterday, temp dropped</t>
  </si>
  <si>
    <t>&lt;25</t>
  </si>
  <si>
    <t>Started cloudy. It got sunny/no clouds as the day progressed, around 2:00PM</t>
  </si>
  <si>
    <t>rain yesterday, partly cloudy 2-3 days ago. Mid 60's</t>
  </si>
  <si>
    <t>Sunny, cold and windy, clouds moved in by 11AM</t>
  </si>
  <si>
    <t>Rain yesterday, partly cloudy 2-3 days ago. Mid 60's</t>
  </si>
  <si>
    <t>No rain today</t>
  </si>
  <si>
    <t>partly to mostly cloudy</t>
  </si>
  <si>
    <t>&gt;2</t>
  </si>
  <si>
    <t>clear</t>
  </si>
  <si>
    <t>rained day before</t>
  </si>
  <si>
    <t>none</t>
  </si>
  <si>
    <t>Slightly warm fall days Mon &amp; Tues and Wed. night rain--Today is Thursday</t>
  </si>
  <si>
    <t>Calm with ripples</t>
  </si>
  <si>
    <t>Clear with a few clouds-more sun later in the day</t>
  </si>
  <si>
    <t>warm and some wet</t>
  </si>
  <si>
    <t>26-50</t>
  </si>
  <si>
    <t xml:space="preserve">N </t>
  </si>
  <si>
    <t>&lt;5</t>
  </si>
  <si>
    <t>Unseasonable warm, rain evening of 10-11-17</t>
  </si>
  <si>
    <t>S-SW</t>
  </si>
  <si>
    <t>has been rain</t>
  </si>
  <si>
    <t>Partly cloudy in the early morning, clear by 11:13</t>
  </si>
  <si>
    <t>Dry except for rain the night before</t>
  </si>
  <si>
    <t>partly cloudy, then clear</t>
  </si>
  <si>
    <t>Newcomb, Henderson Lake</t>
  </si>
  <si>
    <t>Cheney Pond, Minerva</t>
  </si>
  <si>
    <t>Ice Meadows, Warrensburg</t>
  </si>
  <si>
    <t>Lock 5, Schuylerville</t>
  </si>
  <si>
    <t>&lt;1</t>
  </si>
  <si>
    <t>North</t>
  </si>
  <si>
    <t>Cloudy, light rain</t>
  </si>
  <si>
    <t>Ammonia</t>
  </si>
  <si>
    <t>Mild, no precipitation</t>
  </si>
  <si>
    <t>Overcast and wet last 2 days, dry for a long time before that</t>
  </si>
  <si>
    <t>No rain, partly cloudy</t>
  </si>
  <si>
    <t>Warm, some rain last few days</t>
  </si>
  <si>
    <t>bit of rain</t>
  </si>
  <si>
    <t>Choppy</t>
  </si>
  <si>
    <t>light rain last night</t>
  </si>
  <si>
    <t xml:space="preserve"> 10:45</t>
  </si>
  <si>
    <t xml:space="preserve">pulled the 20 ppm nitrates as it is not realistic  </t>
  </si>
  <si>
    <t>kits old dropped #</t>
  </si>
  <si>
    <t>Sample Date 10/12/17 unless noted</t>
  </si>
  <si>
    <t>Partly cloudy, clearing throuout AM</t>
  </si>
  <si>
    <t>1 mm rain today</t>
  </si>
  <si>
    <t>Warm and Dry</t>
  </si>
  <si>
    <t>Clouds &amp; wind</t>
  </si>
  <si>
    <t>Rain two days prior</t>
  </si>
  <si>
    <t>No rain</t>
  </si>
  <si>
    <t>Very warm (mid 80s) and dry</t>
  </si>
  <si>
    <t>Partly cloudy</t>
  </si>
  <si>
    <t>Cloudy</t>
  </si>
  <si>
    <t>The weather for the past three days has been a mix of rain, sun, warm.</t>
  </si>
  <si>
    <t>Clouds and sun</t>
  </si>
  <si>
    <t>Cloudy &amp; windy then  sunny</t>
  </si>
  <si>
    <t>It was windy and rained at night</t>
  </si>
  <si>
    <t>East-west</t>
  </si>
  <si>
    <t>Choppy early calm at end</t>
  </si>
  <si>
    <t>Got sunnier as time advanced</t>
  </si>
  <si>
    <t>76-100</t>
  </si>
  <si>
    <t>white caps at beginning,  settled down between 10:00-11:30</t>
  </si>
  <si>
    <t>1 to 2</t>
  </si>
  <si>
    <t>AM</t>
  </si>
  <si>
    <t>Rain on Monday, warmer Tuesday and Wed. mid 70s</t>
  </si>
  <si>
    <t>Warm and dry</t>
  </si>
  <si>
    <t>overcast mostly cloudy</t>
  </si>
  <si>
    <t>30-51</t>
  </si>
  <si>
    <t>Hot and dry 80S</t>
  </si>
  <si>
    <t>51-75</t>
  </si>
  <si>
    <t>Choppy and calm at different times</t>
  </si>
  <si>
    <t>No rain but very overcast by afternoon</t>
  </si>
  <si>
    <t>Gentle rain night before sampling, sunny before that in 70s</t>
  </si>
  <si>
    <t>SW</t>
  </si>
  <si>
    <t>Warm but early fall</t>
  </si>
  <si>
    <t>Rain last night</t>
  </si>
  <si>
    <t>choppy</t>
  </si>
  <si>
    <t>No rain except this AM at 6:00-6:45 AM</t>
  </si>
  <si>
    <t>no unusual temperatures/weather</t>
  </si>
  <si>
    <t>started mostly cloudy then became clear</t>
  </si>
  <si>
    <t>N-NW</t>
  </si>
  <si>
    <t>Calm, small waves--early in day</t>
  </si>
  <si>
    <t>Rained within past 24 hours</t>
  </si>
  <si>
    <t>Rained this morning</t>
  </si>
  <si>
    <t>Clear past 2 days, rain today</t>
  </si>
  <si>
    <t>no rain, mostly cloudy</t>
  </si>
  <si>
    <t>It has rained the evening before and this morning</t>
  </si>
  <si>
    <t>Overcast, no rain</t>
  </si>
  <si>
    <t>Rain</t>
  </si>
  <si>
    <t>Rain in AM.  cold, windy, wet - later improved</t>
  </si>
  <si>
    <t>cloudy some rain</t>
  </si>
  <si>
    <t>mostly cloudy to partly cloudy later in the day</t>
  </si>
  <si>
    <t>Clear</t>
  </si>
  <si>
    <t>Cold</t>
  </si>
  <si>
    <t>103.9 and 61</t>
  </si>
  <si>
    <t>Light rain AM</t>
  </si>
  <si>
    <t>Warm and rain yesterday</t>
  </si>
  <si>
    <t>overcast</t>
  </si>
  <si>
    <t>Cool, damp, windy, chilly</t>
  </si>
  <si>
    <t>Rainy and muggy, hurricane approaching</t>
  </si>
  <si>
    <t>Mostly cloudy</t>
  </si>
  <si>
    <t>Overcast, cool breezy and a bit damp in  AM</t>
  </si>
  <si>
    <t>A small amount of rain but warm</t>
  </si>
  <si>
    <t>very little rain in morning but not now</t>
  </si>
  <si>
    <t>very warm and dry until yesterday then rain and cooled</t>
  </si>
  <si>
    <t>Mostly cloudy, no precipitation</t>
  </si>
  <si>
    <t>At start was overcast. Later few clouds but mostly sunny - dramatic change in weather</t>
  </si>
  <si>
    <t>warm for last 3 days, this AM a few rain periods</t>
  </si>
  <si>
    <t>NW</t>
  </si>
  <si>
    <t>a little choppy but later became calm</t>
  </si>
  <si>
    <t>Exceeded tube &gt;60cm</t>
  </si>
  <si>
    <t>A little rain in the morning</t>
  </si>
  <si>
    <t>Dry and warm until yesterday, then some rain</t>
  </si>
  <si>
    <t>water very turbid, murky.  Barely any water in tube before we couldn't see bottom.</t>
  </si>
  <si>
    <t>Rain, light overnight rain until 9AM</t>
  </si>
  <si>
    <t>Rainy or overcast--high 75 degrees F</t>
  </si>
  <si>
    <t>&gt;75</t>
  </si>
  <si>
    <t>Light showers</t>
  </si>
  <si>
    <t>rain</t>
  </si>
  <si>
    <t>No rain except this Am at 6:00-6:45 AM</t>
  </si>
  <si>
    <t>No unusual temperatures/weather</t>
  </si>
  <si>
    <t>Small bouts of rain</t>
  </si>
  <si>
    <t>Muggy, some rain, windy</t>
  </si>
  <si>
    <t>Just sprinkling a little bit</t>
  </si>
  <si>
    <t>Yesterday was warm, rainy, hot, &amp; sunny</t>
  </si>
  <si>
    <t>Drizzling, became sunnier towards end of sampling</t>
  </si>
  <si>
    <t>Fairly warm for October, mostly sunny, rain on Monday</t>
  </si>
  <si>
    <t>4--7</t>
  </si>
  <si>
    <t>4--6</t>
  </si>
  <si>
    <t>Cool, a bit damp and windy</t>
  </si>
  <si>
    <t>Drizzly in the AM of collection</t>
  </si>
  <si>
    <t>Warmer than today</t>
  </si>
  <si>
    <t>Rained in the morning, the night before but now it is not rainy just humid</t>
  </si>
  <si>
    <t>Light rain in the morning for 1 hour</t>
  </si>
  <si>
    <t>Rained the day before</t>
  </si>
  <si>
    <t>Cloudy, windy, cold</t>
  </si>
  <si>
    <t>Breezy, sunny, cool</t>
  </si>
  <si>
    <t>13--18</t>
  </si>
  <si>
    <t>Slight rain, overcast</t>
  </si>
  <si>
    <t>10/10 partly cloudy, 10/11 mostly cloudy, 10/12 cloudy &amp; rain</t>
  </si>
  <si>
    <t>2--4</t>
  </si>
  <si>
    <t>Above average warm and rained yesterday after a long dry spell</t>
  </si>
  <si>
    <t>Some rain last day</t>
  </si>
  <si>
    <t>10:00-13:00</t>
  </si>
  <si>
    <t>raining</t>
  </si>
  <si>
    <t>Mostly cloudy/overcast</t>
  </si>
  <si>
    <t>2--3</t>
  </si>
  <si>
    <t>A little precipitation</t>
  </si>
  <si>
    <t>Warm for October, some rain Monday</t>
  </si>
  <si>
    <t>&gt;120</t>
  </si>
  <si>
    <t>AM drizzle and light rain but in PM some sun</t>
  </si>
  <si>
    <t>On and off rain</t>
  </si>
  <si>
    <t>50-75</t>
  </si>
  <si>
    <t>Warmer than usual</t>
  </si>
  <si>
    <t>very warm yesteday</t>
  </si>
  <si>
    <t>Hard drizzle</t>
  </si>
  <si>
    <t>Unusually warm temperatures</t>
  </si>
  <si>
    <t>Some drizzle early in the day, partly cloudy and mild</t>
  </si>
  <si>
    <t>cool</t>
  </si>
  <si>
    <t>25-50</t>
  </si>
  <si>
    <t>Unusually warm temperatures, sunny skies, humid</t>
  </si>
  <si>
    <t>Rained for past three days</t>
  </si>
  <si>
    <t>Cloudy in the morning, partly cloudy in the afternoon</t>
  </si>
  <si>
    <t>25--31</t>
  </si>
  <si>
    <t>windy</t>
  </si>
  <si>
    <t>No rain during this session</t>
  </si>
  <si>
    <t>Unusually warm temperatures, rained steadily on Mon &amp; Wed might before sampling day</t>
  </si>
  <si>
    <t>51-76</t>
  </si>
  <si>
    <t>no rain, rained .05 inches overnight</t>
  </si>
  <si>
    <t>Monday (10/9) 0.26 inches of rain and 72 F. Tuesday (10/10) 83 F. Wednesday (10/11) 0.5 inches of rain overnight and 76</t>
  </si>
  <si>
    <t>Light rain</t>
  </si>
  <si>
    <t>Rain yesterday and this AM</t>
  </si>
  <si>
    <t>Method #</t>
  </si>
  <si>
    <t xml:space="preserve">LR Quantab 1.6 </t>
  </si>
  <si>
    <t>LR Quantab 1.4</t>
  </si>
  <si>
    <t>Below Detection</t>
  </si>
  <si>
    <t>LR 2.0</t>
  </si>
  <si>
    <t>LR 1.4</t>
  </si>
  <si>
    <t>LR 2.2</t>
  </si>
  <si>
    <t>LR 1.8</t>
  </si>
  <si>
    <t xml:space="preserve">Coxsackie Park </t>
  </si>
  <si>
    <t>Athens Park</t>
  </si>
  <si>
    <t>LR 1.6</t>
  </si>
  <si>
    <t>LR 2.4</t>
  </si>
  <si>
    <t>LR 2.6</t>
  </si>
  <si>
    <t>HR 7.4</t>
  </si>
  <si>
    <t>Riverfront Park, Beacon</t>
  </si>
  <si>
    <t>HR  4.8</t>
  </si>
  <si>
    <t>HR7.0</t>
  </si>
  <si>
    <t>Newburgh Yatch Club (Rowing Club)</t>
  </si>
  <si>
    <t>LR 7.8</t>
  </si>
  <si>
    <t>HR 5.0</t>
  </si>
  <si>
    <t>HR 8.4</t>
  </si>
  <si>
    <t>HR 8.0</t>
  </si>
  <si>
    <t>HR 6.4</t>
  </si>
  <si>
    <t>HR 6.8</t>
  </si>
  <si>
    <t>HR 7.6</t>
  </si>
  <si>
    <t>HR 7.8</t>
  </si>
  <si>
    <t>HR 8.2</t>
  </si>
  <si>
    <t>HR 8.6</t>
  </si>
  <si>
    <t>MachEachron Park/Kinnally Cove</t>
  </si>
  <si>
    <t xml:space="preserve">Pier I, 59th st Top </t>
  </si>
  <si>
    <t>Pier I, 59th st Bottom</t>
  </si>
  <si>
    <t>PIER 63 with grassy area</t>
  </si>
  <si>
    <t>Little Bay, Fort Totten</t>
  </si>
  <si>
    <t>Govenor's Island EAST SIDE</t>
  </si>
  <si>
    <t>Floyd Bennet Field</t>
  </si>
  <si>
    <t>Coney Island Pier</t>
  </si>
  <si>
    <t>Sampling Site ID</t>
  </si>
  <si>
    <t>Quantabs</t>
  </si>
  <si>
    <t>below instrument detection</t>
  </si>
  <si>
    <t>Quantab 2.2</t>
  </si>
  <si>
    <t>LR quantab 1.2</t>
  </si>
  <si>
    <t>LR quantabs</t>
  </si>
  <si>
    <t>LR quantab</t>
  </si>
  <si>
    <t>Quantab 1.4</t>
  </si>
  <si>
    <t>probe</t>
  </si>
  <si>
    <t>&lt;32</t>
  </si>
  <si>
    <t>Titration strips</t>
  </si>
  <si>
    <t>Seems pretty high</t>
  </si>
  <si>
    <t>351.2 uS/Conductivity meter</t>
  </si>
  <si>
    <t>Quantab 1.005-1.4</t>
  </si>
  <si>
    <t>Quantab 1.6</t>
  </si>
  <si>
    <t>Drop Count kit chloride</t>
  </si>
  <si>
    <t>Using Vernir probes they got 279.8 us/cm</t>
  </si>
  <si>
    <t>Low range quantab 2.6</t>
  </si>
  <si>
    <t>Low range quantab 2.2</t>
  </si>
  <si>
    <t>Quantab</t>
  </si>
  <si>
    <t>HR quantab</t>
  </si>
  <si>
    <t>HR quantab 5</t>
  </si>
  <si>
    <t>LR quantab 4.4</t>
  </si>
  <si>
    <t>Vernier salinity probe</t>
  </si>
  <si>
    <t>HR quantab 4.4</t>
  </si>
  <si>
    <t>3.5psu=3.5ppt</t>
  </si>
  <si>
    <t>HR quantab 6.4</t>
  </si>
  <si>
    <t>YSI SCT meter</t>
  </si>
  <si>
    <t>HR quantab 7.6</t>
  </si>
  <si>
    <t>HR quantab 8.4</t>
  </si>
  <si>
    <t>Quantab 7.8</t>
  </si>
  <si>
    <t>Plastic Hydrometer</t>
  </si>
  <si>
    <t>Stony Point/ Grassy Point Marina</t>
  </si>
  <si>
    <t>BD</t>
  </si>
  <si>
    <t>Above 244 cm tide stick all day</t>
  </si>
  <si>
    <t>measuring dock to water</t>
  </si>
  <si>
    <t>Hook Mtn. State Park Steps</t>
  </si>
  <si>
    <t>13:00`</t>
  </si>
  <si>
    <t>measuring dock to water s(hould be rising?)</t>
  </si>
  <si>
    <t>LT at 10:45</t>
  </si>
  <si>
    <t>PM</t>
  </si>
  <si>
    <t>W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</si>
</sst>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h:mm;@"/>
  </numFmts>
  <fonts count="68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Verdana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0"/>
    </font>
    <font>
      <sz val="11"/>
      <name val="Calibri"/>
      <family val="2"/>
    </font>
    <font>
      <sz val="11"/>
      <color indexed="8"/>
      <name val="Calibri"/>
      <family val="2"/>
    </font>
    <font>
      <u val="single"/>
      <sz val="11"/>
      <color indexed="15"/>
      <name val="Calibri"/>
      <family val="2"/>
    </font>
    <font>
      <u val="single"/>
      <sz val="11"/>
      <color indexed="30"/>
      <name val="Calibri"/>
      <family val="2"/>
    </font>
    <font>
      <sz val="13"/>
      <color indexed="8"/>
      <name val="Arial"/>
      <family val="0"/>
    </font>
    <font>
      <sz val="8"/>
      <name val="Calibri"/>
      <family val="2"/>
    </font>
    <font>
      <sz val="11"/>
      <color indexed="10"/>
      <name val="Calibri"/>
      <family val="2"/>
    </font>
    <font>
      <b/>
      <sz val="10"/>
      <color indexed="31"/>
      <name val="Verdana"/>
      <family val="2"/>
    </font>
    <font>
      <sz val="11"/>
      <color indexed="10"/>
      <name val="Calibri (Body)"/>
      <family val="0"/>
    </font>
    <font>
      <b/>
      <sz val="10"/>
      <color indexed="8"/>
      <name val="Verdana"/>
      <family val="2"/>
    </font>
    <font>
      <sz val="10"/>
      <name val="Verdana"/>
      <family val="0"/>
    </font>
    <font>
      <sz val="9"/>
      <name val="Calibri"/>
      <family val="2"/>
    </font>
    <font>
      <b/>
      <sz val="9"/>
      <name val="Calibri"/>
      <family val="2"/>
    </font>
    <font>
      <sz val="10"/>
      <color indexed="8"/>
      <name val="Calibri"/>
      <family val="2"/>
    </font>
    <font>
      <sz val="10"/>
      <name val="Calibri"/>
      <family val="0"/>
    </font>
    <font>
      <sz val="11"/>
      <color indexed="31"/>
      <name val="Calibri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sz val="13"/>
      <color theme="1"/>
      <name val="Arial"/>
      <family val="0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  <font>
      <sz val="11"/>
      <color rgb="FFFF0000"/>
      <name val="Calibri (Body)"/>
      <family val="0"/>
    </font>
    <font>
      <b/>
      <sz val="10"/>
      <color theme="9"/>
      <name val="Verdana"/>
      <family val="2"/>
    </font>
    <font>
      <b/>
      <sz val="10"/>
      <color theme="1"/>
      <name val="Verdana"/>
      <family val="2"/>
    </font>
    <font>
      <sz val="10"/>
      <color theme="1"/>
      <name val="Calibri"/>
      <family val="2"/>
    </font>
    <font>
      <sz val="10"/>
      <color rgb="FF000000"/>
      <name val="Calibri"/>
      <family val="0"/>
    </font>
    <font>
      <sz val="11"/>
      <color theme="9"/>
      <name val="Calibri"/>
      <family val="0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9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textRotation="90" wrapText="1"/>
    </xf>
    <xf numFmtId="0" fontId="4" fillId="34" borderId="10" xfId="0" applyFont="1" applyFill="1" applyBorder="1" applyAlignment="1">
      <alignment textRotation="90" wrapText="1"/>
    </xf>
    <xf numFmtId="0" fontId="4" fillId="34" borderId="10" xfId="0" applyFont="1" applyFill="1" applyBorder="1" applyAlignment="1">
      <alignment textRotation="90" wrapText="1"/>
    </xf>
    <xf numFmtId="0" fontId="6" fillId="14" borderId="10" xfId="0" applyFont="1" applyFill="1" applyBorder="1" applyAlignment="1">
      <alignment textRotation="90" wrapText="1"/>
    </xf>
    <xf numFmtId="0" fontId="6" fillId="35" borderId="10" xfId="0" applyFont="1" applyFill="1" applyBorder="1" applyAlignment="1">
      <alignment textRotation="90" wrapText="1"/>
    </xf>
    <xf numFmtId="164" fontId="6" fillId="14" borderId="10" xfId="0" applyNumberFormat="1" applyFont="1" applyFill="1" applyBorder="1" applyAlignment="1">
      <alignment textRotation="90" wrapText="1"/>
    </xf>
    <xf numFmtId="0" fontId="55" fillId="35" borderId="10" xfId="0" applyFont="1" applyFill="1" applyBorder="1" applyAlignment="1">
      <alignment textRotation="90" wrapText="1"/>
    </xf>
    <xf numFmtId="0" fontId="6" fillId="12" borderId="10" xfId="0" applyFont="1" applyFill="1" applyBorder="1" applyAlignment="1">
      <alignment textRotation="90" wrapText="1"/>
    </xf>
    <xf numFmtId="2" fontId="7" fillId="12" borderId="10" xfId="0" applyNumberFormat="1" applyFont="1" applyFill="1" applyBorder="1" applyAlignment="1">
      <alignment horizontal="center" textRotation="90" wrapText="1"/>
    </xf>
    <xf numFmtId="0" fontId="7" fillId="12" borderId="10" xfId="0" applyFont="1" applyFill="1" applyBorder="1" applyAlignment="1">
      <alignment horizontal="center" textRotation="90" wrapText="1"/>
    </xf>
    <xf numFmtId="0" fontId="0" fillId="12" borderId="10" xfId="0" applyFont="1" applyFill="1" applyBorder="1" applyAlignment="1">
      <alignment textRotation="90" wrapText="1"/>
    </xf>
    <xf numFmtId="0" fontId="4" fillId="36" borderId="10" xfId="0" applyFont="1" applyFill="1" applyBorder="1" applyAlignment="1">
      <alignment textRotation="90" wrapText="1"/>
    </xf>
    <xf numFmtId="2" fontId="4" fillId="36" borderId="10" xfId="0" applyNumberFormat="1" applyFont="1" applyFill="1" applyBorder="1" applyAlignment="1">
      <alignment textRotation="90" wrapText="1"/>
    </xf>
    <xf numFmtId="0" fontId="0" fillId="0" borderId="0" xfId="0" applyNumberFormat="1" applyAlignment="1">
      <alignment/>
    </xf>
    <xf numFmtId="0" fontId="53" fillId="0" borderId="10" xfId="0" applyNumberFormat="1" applyFont="1" applyBorder="1" applyAlignment="1">
      <alignment/>
    </xf>
    <xf numFmtId="0" fontId="3" fillId="37" borderId="10" xfId="0" applyFont="1" applyFill="1" applyBorder="1" applyAlignment="1">
      <alignment textRotation="90" wrapText="1"/>
    </xf>
    <xf numFmtId="0" fontId="0" fillId="0" borderId="0" xfId="0" applyNumberFormat="1" applyAlignment="1">
      <alignment/>
    </xf>
    <xf numFmtId="2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53" fillId="37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2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8" fontId="0" fillId="0" borderId="10" xfId="0" applyNumberFormat="1" applyBorder="1" applyAlignment="1">
      <alignment/>
    </xf>
    <xf numFmtId="0" fontId="53" fillId="37" borderId="11" xfId="0" applyFont="1" applyFill="1" applyBorder="1" applyAlignment="1">
      <alignment/>
    </xf>
    <xf numFmtId="0" fontId="56" fillId="0" borderId="0" xfId="0" applyFont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Fill="1" applyBorder="1" applyAlignment="1">
      <alignment/>
    </xf>
    <xf numFmtId="0" fontId="0" fillId="38" borderId="10" xfId="0" applyFill="1" applyBorder="1" applyAlignment="1">
      <alignment/>
    </xf>
    <xf numFmtId="0" fontId="53" fillId="0" borderId="12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57" fillId="39" borderId="10" xfId="0" applyFont="1" applyFill="1" applyBorder="1" applyAlignment="1">
      <alignment/>
    </xf>
    <xf numFmtId="0" fontId="0" fillId="0" borderId="13" xfId="0" applyNumberFormat="1" applyBorder="1" applyAlignment="1">
      <alignment/>
    </xf>
    <xf numFmtId="0" fontId="0" fillId="0" borderId="11" xfId="0" applyFill="1" applyBorder="1" applyAlignment="1">
      <alignment/>
    </xf>
    <xf numFmtId="14" fontId="0" fillId="0" borderId="10" xfId="0" applyNumberFormat="1" applyBorder="1" applyAlignment="1">
      <alignment/>
    </xf>
    <xf numFmtId="0" fontId="55" fillId="40" borderId="12" xfId="0" applyFont="1" applyFill="1" applyBorder="1" applyAlignment="1">
      <alignment textRotation="90" wrapText="1"/>
    </xf>
    <xf numFmtId="0" fontId="0" fillId="37" borderId="10" xfId="0" applyFill="1" applyBorder="1" applyAlignment="1">
      <alignment/>
    </xf>
    <xf numFmtId="0" fontId="57" fillId="34" borderId="10" xfId="0" applyFont="1" applyFill="1" applyBorder="1" applyAlignment="1">
      <alignment/>
    </xf>
    <xf numFmtId="0" fontId="53" fillId="14" borderId="10" xfId="0" applyNumberFormat="1" applyFon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41" borderId="10" xfId="0" applyNumberFormat="1" applyFill="1" applyBorder="1" applyAlignment="1">
      <alignment/>
    </xf>
    <xf numFmtId="0" fontId="0" fillId="7" borderId="10" xfId="0" applyNumberFormat="1" applyFill="1" applyBorder="1" applyAlignment="1">
      <alignment/>
    </xf>
    <xf numFmtId="0" fontId="0" fillId="0" borderId="10" xfId="0" applyBorder="1" applyAlignment="1">
      <alignment wrapText="1"/>
    </xf>
    <xf numFmtId="20" fontId="0" fillId="37" borderId="10" xfId="0" applyNumberFormat="1" applyFill="1" applyBorder="1" applyAlignment="1">
      <alignment/>
    </xf>
    <xf numFmtId="0" fontId="53" fillId="42" borderId="10" xfId="0" applyNumberFormat="1" applyFont="1" applyFill="1" applyBorder="1" applyAlignment="1">
      <alignment/>
    </xf>
    <xf numFmtId="0" fontId="55" fillId="43" borderId="10" xfId="0" applyFont="1" applyFill="1" applyBorder="1" applyAlignment="1">
      <alignment textRotation="90" wrapText="1"/>
    </xf>
    <xf numFmtId="0" fontId="57" fillId="42" borderId="10" xfId="0" applyFont="1" applyFill="1" applyBorder="1" applyAlignment="1">
      <alignment textRotation="90" wrapText="1"/>
    </xf>
    <xf numFmtId="0" fontId="57" fillId="42" borderId="10" xfId="0" applyFont="1" applyFill="1" applyBorder="1" applyAlignment="1">
      <alignment horizontal="center" textRotation="90"/>
    </xf>
    <xf numFmtId="0" fontId="57" fillId="42" borderId="10" xfId="0" applyFont="1" applyFill="1" applyBorder="1" applyAlignment="1">
      <alignment textRotation="90"/>
    </xf>
    <xf numFmtId="0" fontId="53" fillId="12" borderId="10" xfId="0" applyNumberFormat="1" applyFont="1" applyFill="1" applyBorder="1" applyAlignment="1">
      <alignment/>
    </xf>
    <xf numFmtId="0" fontId="0" fillId="38" borderId="10" xfId="0" applyFill="1" applyBorder="1" applyAlignment="1">
      <alignment wrapText="1"/>
    </xf>
    <xf numFmtId="0" fontId="0" fillId="44" borderId="10" xfId="0" applyFill="1" applyBorder="1" applyAlignment="1">
      <alignment/>
    </xf>
    <xf numFmtId="0" fontId="0" fillId="7" borderId="0" xfId="0" applyFill="1" applyAlignment="1">
      <alignment/>
    </xf>
    <xf numFmtId="0" fontId="0" fillId="44" borderId="0" xfId="0" applyFill="1" applyAlignment="1">
      <alignment/>
    </xf>
    <xf numFmtId="0" fontId="0" fillId="2" borderId="0" xfId="0" applyNumberFormat="1" applyFill="1" applyAlignment="1">
      <alignment/>
    </xf>
    <xf numFmtId="0" fontId="0" fillId="44" borderId="0" xfId="0" applyFill="1" applyBorder="1" applyAlignment="1">
      <alignment/>
    </xf>
    <xf numFmtId="0" fontId="6" fillId="44" borderId="0" xfId="0" applyFont="1" applyFill="1" applyBorder="1" applyAlignment="1">
      <alignment textRotation="90" wrapText="1"/>
    </xf>
    <xf numFmtId="2" fontId="7" fillId="44" borderId="0" xfId="0" applyNumberFormat="1" applyFont="1" applyFill="1" applyBorder="1" applyAlignment="1">
      <alignment horizontal="center" textRotation="90" wrapText="1"/>
    </xf>
    <xf numFmtId="0" fontId="7" fillId="44" borderId="0" xfId="0" applyFont="1" applyFill="1" applyBorder="1" applyAlignment="1">
      <alignment horizontal="center" textRotation="90" wrapText="1"/>
    </xf>
    <xf numFmtId="0" fontId="57" fillId="44" borderId="0" xfId="0" applyFont="1" applyFill="1" applyBorder="1" applyAlignment="1">
      <alignment textRotation="90" wrapText="1"/>
    </xf>
    <xf numFmtId="0" fontId="55" fillId="34" borderId="0" xfId="0" applyFont="1" applyFill="1" applyBorder="1" applyAlignment="1">
      <alignment textRotation="90" wrapText="1"/>
    </xf>
    <xf numFmtId="0" fontId="53" fillId="38" borderId="10" xfId="0" applyFont="1" applyFill="1" applyBorder="1" applyAlignment="1">
      <alignment/>
    </xf>
    <xf numFmtId="0" fontId="0" fillId="44" borderId="10" xfId="0" applyNumberFormat="1" applyFill="1" applyBorder="1" applyAlignment="1">
      <alignment/>
    </xf>
    <xf numFmtId="0" fontId="0" fillId="44" borderId="0" xfId="0" applyNumberFormat="1" applyFill="1" applyAlignment="1">
      <alignment/>
    </xf>
    <xf numFmtId="0" fontId="3" fillId="37" borderId="12" xfId="0" applyFont="1" applyFill="1" applyBorder="1" applyAlignment="1">
      <alignment textRotation="90" wrapText="1"/>
    </xf>
    <xf numFmtId="0" fontId="0" fillId="0" borderId="0" xfId="0" applyNumberFormat="1" applyBorder="1" applyAlignment="1">
      <alignment/>
    </xf>
    <xf numFmtId="0" fontId="38" fillId="44" borderId="10" xfId="0" applyNumberFormat="1" applyFont="1" applyFill="1" applyBorder="1" applyAlignment="1">
      <alignment/>
    </xf>
    <xf numFmtId="0" fontId="3" fillId="38" borderId="10" xfId="0" applyFont="1" applyFill="1" applyBorder="1" applyAlignment="1">
      <alignment wrapText="1"/>
    </xf>
    <xf numFmtId="0" fontId="3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57" fillId="45" borderId="10" xfId="0" applyFont="1" applyFill="1" applyBorder="1" applyAlignment="1">
      <alignment/>
    </xf>
    <xf numFmtId="0" fontId="0" fillId="36" borderId="0" xfId="0" applyFill="1" applyAlignment="1">
      <alignment/>
    </xf>
    <xf numFmtId="44" fontId="0" fillId="38" borderId="10" xfId="44" applyFont="1" applyFill="1" applyBorder="1" applyAlignment="1">
      <alignment/>
    </xf>
    <xf numFmtId="0" fontId="0" fillId="38" borderId="0" xfId="0" applyFill="1" applyAlignment="1">
      <alignment/>
    </xf>
    <xf numFmtId="0" fontId="0" fillId="0" borderId="0" xfId="0" applyAlignment="1">
      <alignment textRotation="44"/>
    </xf>
    <xf numFmtId="0" fontId="58" fillId="38" borderId="0" xfId="0" applyFont="1" applyFill="1" applyAlignment="1">
      <alignment/>
    </xf>
    <xf numFmtId="0" fontId="58" fillId="44" borderId="10" xfId="0" applyNumberFormat="1" applyFont="1" applyFill="1" applyBorder="1" applyAlignment="1">
      <alignment/>
    </xf>
    <xf numFmtId="0" fontId="59" fillId="38" borderId="0" xfId="0" applyFont="1" applyFill="1" applyAlignment="1">
      <alignment/>
    </xf>
    <xf numFmtId="0" fontId="0" fillId="4" borderId="10" xfId="0" applyFill="1" applyBorder="1" applyAlignment="1">
      <alignment/>
    </xf>
    <xf numFmtId="0" fontId="57" fillId="46" borderId="10" xfId="0" applyFont="1" applyFill="1" applyBorder="1" applyAlignment="1">
      <alignment/>
    </xf>
    <xf numFmtId="0" fontId="3" fillId="44" borderId="10" xfId="0" applyFont="1" applyFill="1" applyBorder="1" applyAlignment="1">
      <alignment textRotation="44" wrapText="1"/>
    </xf>
    <xf numFmtId="0" fontId="0" fillId="44" borderId="0" xfId="0" applyFill="1" applyAlignment="1">
      <alignment textRotation="44"/>
    </xf>
    <xf numFmtId="0" fontId="60" fillId="44" borderId="0" xfId="0" applyFont="1" applyFill="1" applyAlignment="1">
      <alignment/>
    </xf>
    <xf numFmtId="0" fontId="58" fillId="44" borderId="0" xfId="0" applyFont="1" applyFill="1" applyAlignment="1">
      <alignment/>
    </xf>
    <xf numFmtId="0" fontId="59" fillId="44" borderId="0" xfId="0" applyFont="1" applyFill="1" applyAlignment="1">
      <alignment/>
    </xf>
    <xf numFmtId="0" fontId="3" fillId="8" borderId="10" xfId="0" applyFont="1" applyFill="1" applyBorder="1" applyAlignment="1">
      <alignment textRotation="44" wrapText="1"/>
    </xf>
    <xf numFmtId="0" fontId="17" fillId="44" borderId="10" xfId="0" applyFont="1" applyFill="1" applyBorder="1" applyAlignment="1">
      <alignment wrapText="1"/>
    </xf>
    <xf numFmtId="0" fontId="0" fillId="44" borderId="10" xfId="0" applyFill="1" applyBorder="1" applyAlignment="1">
      <alignment/>
    </xf>
    <xf numFmtId="0" fontId="57" fillId="34" borderId="10" xfId="0" applyFont="1" applyFill="1" applyBorder="1" applyAlignment="1">
      <alignment/>
    </xf>
    <xf numFmtId="0" fontId="55" fillId="47" borderId="10" xfId="0" applyFont="1" applyFill="1" applyBorder="1" applyAlignment="1">
      <alignment/>
    </xf>
    <xf numFmtId="0" fontId="55" fillId="47" borderId="14" xfId="0" applyFont="1" applyFill="1" applyBorder="1" applyAlignment="1">
      <alignment/>
    </xf>
    <xf numFmtId="0" fontId="55" fillId="0" borderId="0" xfId="0" applyFont="1" applyAlignment="1">
      <alignment/>
    </xf>
    <xf numFmtId="0" fontId="55" fillId="47" borderId="0" xfId="0" applyFont="1" applyFill="1" applyAlignment="1">
      <alignment/>
    </xf>
    <xf numFmtId="0" fontId="61" fillId="44" borderId="10" xfId="0" applyFont="1" applyFill="1" applyBorder="1" applyAlignment="1">
      <alignment textRotation="44" wrapText="1"/>
    </xf>
    <xf numFmtId="0" fontId="3" fillId="44" borderId="10" xfId="0" applyFont="1" applyFill="1" applyBorder="1" applyAlignment="1">
      <alignment textRotation="44"/>
    </xf>
    <xf numFmtId="0" fontId="62" fillId="44" borderId="10" xfId="0" applyFont="1" applyFill="1" applyBorder="1" applyAlignment="1">
      <alignment textRotation="44" wrapText="1"/>
    </xf>
    <xf numFmtId="0" fontId="53" fillId="44" borderId="10" xfId="0" applyFont="1" applyFill="1" applyBorder="1" applyAlignment="1">
      <alignment textRotation="44"/>
    </xf>
    <xf numFmtId="0" fontId="53" fillId="44" borderId="10" xfId="0" applyNumberFormat="1" applyFont="1" applyFill="1" applyBorder="1" applyAlignment="1">
      <alignment textRotation="44"/>
    </xf>
    <xf numFmtId="0" fontId="0" fillId="38" borderId="12" xfId="0" applyFill="1" applyBorder="1" applyAlignment="1">
      <alignment/>
    </xf>
    <xf numFmtId="0" fontId="58" fillId="38" borderId="10" xfId="0" applyFont="1" applyFill="1" applyBorder="1" applyAlignment="1">
      <alignment/>
    </xf>
    <xf numFmtId="0" fontId="3" fillId="48" borderId="10" xfId="0" applyFont="1" applyFill="1" applyBorder="1" applyAlignment="1">
      <alignment textRotation="90" wrapText="1"/>
    </xf>
    <xf numFmtId="0" fontId="57" fillId="0" borderId="0" xfId="0" applyFont="1" applyAlignment="1">
      <alignment/>
    </xf>
    <xf numFmtId="0" fontId="57" fillId="39" borderId="15" xfId="0" applyFont="1" applyFill="1" applyBorder="1" applyAlignment="1">
      <alignment/>
    </xf>
    <xf numFmtId="0" fontId="3" fillId="48" borderId="14" xfId="0" applyFont="1" applyFill="1" applyBorder="1" applyAlignment="1">
      <alignment textRotation="90" wrapText="1"/>
    </xf>
    <xf numFmtId="0" fontId="57" fillId="39" borderId="16" xfId="0" applyFont="1" applyFill="1" applyBorder="1" applyAlignment="1">
      <alignment/>
    </xf>
    <xf numFmtId="0" fontId="57" fillId="0" borderId="16" xfId="0" applyFont="1" applyBorder="1" applyAlignment="1">
      <alignment/>
    </xf>
    <xf numFmtId="0" fontId="0" fillId="38" borderId="0" xfId="0" applyFill="1" applyAlignment="1">
      <alignment/>
    </xf>
    <xf numFmtId="0" fontId="0" fillId="0" borderId="0" xfId="0" applyAlignment="1">
      <alignment/>
    </xf>
    <xf numFmtId="0" fontId="0" fillId="42" borderId="0" xfId="0" applyFill="1" applyAlignment="1">
      <alignment/>
    </xf>
    <xf numFmtId="0" fontId="57" fillId="45" borderId="15" xfId="0" applyFont="1" applyFill="1" applyBorder="1" applyAlignment="1">
      <alignment/>
    </xf>
    <xf numFmtId="0" fontId="57" fillId="45" borderId="16" xfId="0" applyFont="1" applyFill="1" applyBorder="1" applyAlignment="1">
      <alignment/>
    </xf>
    <xf numFmtId="0" fontId="58" fillId="44" borderId="0" xfId="0" applyFont="1" applyFill="1" applyAlignment="1">
      <alignment wrapText="1"/>
    </xf>
    <xf numFmtId="0" fontId="59" fillId="44" borderId="0" xfId="0" applyFont="1" applyFill="1" applyAlignment="1">
      <alignment wrapText="1"/>
    </xf>
    <xf numFmtId="0" fontId="57" fillId="49" borderId="10" xfId="0" applyFont="1" applyFill="1" applyBorder="1" applyAlignment="1">
      <alignment/>
    </xf>
    <xf numFmtId="0" fontId="57" fillId="39" borderId="14" xfId="0" applyFont="1" applyFill="1" applyBorder="1" applyAlignment="1">
      <alignment/>
    </xf>
    <xf numFmtId="0" fontId="57" fillId="0" borderId="14" xfId="0" applyFont="1" applyBorder="1" applyAlignment="1">
      <alignment/>
    </xf>
    <xf numFmtId="0" fontId="57" fillId="49" borderId="15" xfId="0" applyFont="1" applyFill="1" applyBorder="1" applyAlignment="1">
      <alignment/>
    </xf>
    <xf numFmtId="0" fontId="58" fillId="39" borderId="0" xfId="0" applyFont="1" applyFill="1" applyAlignment="1">
      <alignment/>
    </xf>
    <xf numFmtId="0" fontId="57" fillId="39" borderId="0" xfId="0" applyFont="1" applyFill="1" applyAlignment="1">
      <alignment/>
    </xf>
    <xf numFmtId="20" fontId="0" fillId="44" borderId="10" xfId="0" applyNumberFormat="1" applyFill="1" applyBorder="1" applyAlignment="1">
      <alignment/>
    </xf>
    <xf numFmtId="0" fontId="58" fillId="0" borderId="0" xfId="0" applyFont="1" applyAlignment="1">
      <alignment/>
    </xf>
    <xf numFmtId="0" fontId="63" fillId="44" borderId="10" xfId="0" applyNumberFormat="1" applyFont="1" applyFill="1" applyBorder="1" applyAlignment="1">
      <alignment/>
    </xf>
    <xf numFmtId="0" fontId="64" fillId="47" borderId="10" xfId="0" applyFont="1" applyFill="1" applyBorder="1" applyAlignment="1">
      <alignment/>
    </xf>
    <xf numFmtId="0" fontId="63" fillId="44" borderId="10" xfId="0" applyNumberFormat="1" applyFont="1" applyFill="1" applyBorder="1" applyAlignment="1">
      <alignment/>
    </xf>
    <xf numFmtId="0" fontId="63" fillId="0" borderId="14" xfId="0" applyFont="1" applyBorder="1" applyAlignment="1">
      <alignment/>
    </xf>
    <xf numFmtId="0" fontId="63" fillId="0" borderId="10" xfId="0" applyFont="1" applyBorder="1" applyAlignment="1">
      <alignment/>
    </xf>
    <xf numFmtId="0" fontId="63" fillId="0" borderId="0" xfId="0" applyFont="1" applyAlignment="1">
      <alignment/>
    </xf>
    <xf numFmtId="0" fontId="21" fillId="40" borderId="14" xfId="0" applyFont="1" applyFill="1" applyBorder="1" applyAlignment="1">
      <alignment textRotation="90" wrapText="1"/>
    </xf>
    <xf numFmtId="0" fontId="64" fillId="0" borderId="0" xfId="0" applyFont="1" applyAlignment="1">
      <alignment/>
    </xf>
    <xf numFmtId="9" fontId="0" fillId="44" borderId="10" xfId="0" applyNumberFormat="1" applyFill="1" applyBorder="1" applyAlignment="1">
      <alignment/>
    </xf>
    <xf numFmtId="0" fontId="0" fillId="44" borderId="11" xfId="0" applyFill="1" applyBorder="1" applyAlignment="1">
      <alignment/>
    </xf>
    <xf numFmtId="0" fontId="64" fillId="0" borderId="10" xfId="0" applyFont="1" applyBorder="1" applyAlignment="1">
      <alignment/>
    </xf>
    <xf numFmtId="0" fontId="0" fillId="44" borderId="10" xfId="0" applyFont="1" applyFill="1" applyBorder="1" applyAlignment="1">
      <alignment/>
    </xf>
    <xf numFmtId="0" fontId="57" fillId="12" borderId="17" xfId="0" applyFont="1" applyFill="1" applyBorder="1" applyAlignment="1">
      <alignment textRotation="90" wrapText="1"/>
    </xf>
    <xf numFmtId="0" fontId="58" fillId="0" borderId="10" xfId="0" applyFont="1" applyBorder="1" applyAlignment="1">
      <alignment/>
    </xf>
    <xf numFmtId="0" fontId="0" fillId="0" borderId="10" xfId="0" applyFont="1" applyBorder="1" applyAlignment="1">
      <alignment/>
    </xf>
    <xf numFmtId="164" fontId="0" fillId="44" borderId="10" xfId="0" applyNumberFormat="1" applyFill="1" applyBorder="1" applyAlignment="1">
      <alignment/>
    </xf>
    <xf numFmtId="20" fontId="0" fillId="44" borderId="10" xfId="0" applyNumberFormat="1" applyFill="1" applyBorder="1" applyAlignment="1">
      <alignment horizontal="right"/>
    </xf>
    <xf numFmtId="0" fontId="6" fillId="14" borderId="10" xfId="0" applyFont="1" applyFill="1" applyBorder="1" applyAlignment="1">
      <alignment textRotation="90"/>
    </xf>
    <xf numFmtId="0" fontId="0" fillId="44" borderId="10" xfId="0" applyFill="1" applyBorder="1" applyAlignment="1">
      <alignment wrapText="1"/>
    </xf>
    <xf numFmtId="0" fontId="65" fillId="0" borderId="0" xfId="0" applyFont="1" applyAlignment="1">
      <alignment/>
    </xf>
    <xf numFmtId="0" fontId="7" fillId="34" borderId="10" xfId="0" applyFont="1" applyFill="1" applyBorder="1" applyAlignment="1">
      <alignment/>
    </xf>
    <xf numFmtId="0" fontId="0" fillId="44" borderId="10" xfId="0" applyFill="1" applyBorder="1" applyAlignment="1">
      <alignment wrapText="1" shrinkToFit="1"/>
    </xf>
    <xf numFmtId="0" fontId="57" fillId="34" borderId="10" xfId="0" applyFont="1" applyFill="1" applyBorder="1" applyAlignment="1">
      <alignment wrapText="1"/>
    </xf>
    <xf numFmtId="16" fontId="57" fillId="34" borderId="10" xfId="0" applyNumberFormat="1" applyFont="1" applyFill="1" applyBorder="1" applyAlignment="1">
      <alignment/>
    </xf>
    <xf numFmtId="9" fontId="57" fillId="3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53" fillId="38" borderId="18" xfId="0" applyFont="1" applyFill="1" applyBorder="1" applyAlignment="1">
      <alignment/>
    </xf>
    <xf numFmtId="165" fontId="53" fillId="38" borderId="18" xfId="0" applyNumberFormat="1" applyFont="1" applyFill="1" applyBorder="1" applyAlignment="1">
      <alignment wrapText="1"/>
    </xf>
    <xf numFmtId="0" fontId="53" fillId="38" borderId="18" xfId="0" applyFont="1" applyFill="1" applyBorder="1" applyAlignment="1">
      <alignment wrapText="1"/>
    </xf>
    <xf numFmtId="0" fontId="66" fillId="37" borderId="0" xfId="0" applyFont="1" applyFill="1" applyAlignment="1">
      <alignment wrapText="1"/>
    </xf>
    <xf numFmtId="0" fontId="63" fillId="44" borderId="12" xfId="0" applyNumberFormat="1" applyFont="1" applyFill="1" applyBorder="1" applyAlignment="1">
      <alignment/>
    </xf>
    <xf numFmtId="166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64" fillId="47" borderId="12" xfId="0" applyFont="1" applyFill="1" applyBorder="1" applyAlignment="1">
      <alignment/>
    </xf>
    <xf numFmtId="0" fontId="63" fillId="44" borderId="12" xfId="0" applyNumberFormat="1" applyFont="1" applyFill="1" applyBorder="1" applyAlignment="1">
      <alignment/>
    </xf>
    <xf numFmtId="0" fontId="0" fillId="0" borderId="0" xfId="0" applyAlignment="1">
      <alignment horizontal="left" indent="1"/>
    </xf>
    <xf numFmtId="0" fontId="64" fillId="0" borderId="12" xfId="0" applyFont="1" applyBorder="1" applyAlignment="1">
      <alignment/>
    </xf>
    <xf numFmtId="0" fontId="63" fillId="0" borderId="19" xfId="0" applyFont="1" applyBorder="1" applyAlignment="1">
      <alignment/>
    </xf>
    <xf numFmtId="166" fontId="57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166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7" fillId="0" borderId="10" xfId="0" applyFont="1" applyBorder="1" applyAlignment="1">
      <alignment/>
    </xf>
    <xf numFmtId="0" fontId="63" fillId="0" borderId="12" xfId="0" applyFont="1" applyBorder="1" applyAlignment="1">
      <alignment/>
    </xf>
    <xf numFmtId="0" fontId="0" fillId="0" borderId="10" xfId="0" applyFon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6" fillId="0" borderId="0" xfId="0" applyFont="1" applyBorder="1" applyAlignment="1">
      <alignment/>
    </xf>
    <xf numFmtId="0" fontId="63" fillId="0" borderId="0" xfId="0" applyFont="1" applyFill="1" applyBorder="1" applyAlignment="1">
      <alignment/>
    </xf>
    <xf numFmtId="0" fontId="58" fillId="0" borderId="0" xfId="0" applyFont="1" applyAlignment="1">
      <alignment wrapText="1"/>
    </xf>
    <xf numFmtId="0" fontId="4" fillId="45" borderId="10" xfId="0" applyFont="1" applyFill="1" applyBorder="1" applyAlignment="1">
      <alignment textRotation="90" wrapText="1"/>
    </xf>
    <xf numFmtId="0" fontId="63" fillId="44" borderId="12" xfId="0" applyNumberFormat="1" applyFont="1" applyFill="1" applyBorder="1" applyAlignment="1">
      <alignment wrapText="1"/>
    </xf>
    <xf numFmtId="0" fontId="64" fillId="47" borderId="12" xfId="0" applyFont="1" applyFill="1" applyBorder="1" applyAlignment="1">
      <alignment wrapText="1"/>
    </xf>
    <xf numFmtId="0" fontId="63" fillId="0" borderId="19" xfId="0" applyFont="1" applyBorder="1" applyAlignment="1">
      <alignment wrapText="1"/>
    </xf>
    <xf numFmtId="0" fontId="63" fillId="0" borderId="10" xfId="0" applyFont="1" applyBorder="1" applyAlignment="1">
      <alignment wrapText="1"/>
    </xf>
    <xf numFmtId="0" fontId="63" fillId="0" borderId="12" xfId="0" applyFont="1" applyBorder="1" applyAlignment="1">
      <alignment wrapText="1"/>
    </xf>
    <xf numFmtId="0" fontId="53" fillId="2" borderId="10" xfId="0" applyNumberFormat="1" applyFont="1" applyFill="1" applyBorder="1" applyAlignment="1">
      <alignment/>
    </xf>
    <xf numFmtId="0" fontId="55" fillId="50" borderId="10" xfId="0" applyFont="1" applyFill="1" applyBorder="1" applyAlignment="1">
      <alignment textRotation="90" wrapText="1"/>
    </xf>
    <xf numFmtId="0" fontId="4" fillId="50" borderId="10" xfId="0" applyFont="1" applyFill="1" applyBorder="1" applyAlignment="1">
      <alignment textRotation="90" wrapText="1"/>
    </xf>
    <xf numFmtId="2" fontId="4" fillId="50" borderId="10" xfId="0" applyNumberFormat="1" applyFont="1" applyFill="1" applyBorder="1" applyAlignment="1">
      <alignment textRotation="90" wrapText="1"/>
    </xf>
    <xf numFmtId="2" fontId="4" fillId="50" borderId="10" xfId="0" applyNumberFormat="1" applyFont="1" applyFill="1" applyBorder="1" applyAlignment="1">
      <alignment textRotation="90"/>
    </xf>
    <xf numFmtId="0" fontId="57" fillId="47" borderId="10" xfId="0" applyFont="1" applyFill="1" applyBorder="1" applyAlignment="1">
      <alignment/>
    </xf>
    <xf numFmtId="0" fontId="63" fillId="0" borderId="14" xfId="0" applyFont="1" applyBorder="1" applyAlignment="1">
      <alignment wrapText="1"/>
    </xf>
    <xf numFmtId="2" fontId="0" fillId="0" borderId="10" xfId="0" applyNumberFormat="1" applyBorder="1" applyAlignment="1">
      <alignment/>
    </xf>
    <xf numFmtId="0" fontId="57" fillId="51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1"/>
  <sheetViews>
    <sheetView zoomScale="85" zoomScaleNormal="85" workbookViewId="0" topLeftCell="AM1">
      <pane ySplit="1" topLeftCell="BM62" activePane="bottomLeft" state="frozen"/>
      <selection pane="topLeft" activeCell="A1" sqref="A1"/>
      <selection pane="bottomLeft" activeCell="AH98" sqref="AH98"/>
    </sheetView>
  </sheetViews>
  <sheetFormatPr defaultColWidth="8.8515625" defaultRowHeight="15"/>
  <cols>
    <col min="1" max="1" width="8.8515625" style="14" customWidth="1"/>
    <col min="2" max="2" width="3.7109375" style="0" customWidth="1"/>
    <col min="3" max="3" width="2.8515625" style="0" customWidth="1"/>
    <col min="4" max="4" width="3.8515625" style="0" customWidth="1"/>
    <col min="5" max="5" width="4.140625" style="0" customWidth="1"/>
    <col min="6" max="6" width="4.00390625" style="0" customWidth="1"/>
    <col min="7" max="7" width="3.7109375" style="0" customWidth="1"/>
    <col min="8" max="8" width="3.00390625" style="0" customWidth="1"/>
    <col min="9" max="10" width="4.140625" style="0" customWidth="1"/>
    <col min="11" max="12" width="3.28125" style="0" customWidth="1"/>
    <col min="13" max="13" width="3.8515625" style="0" customWidth="1"/>
    <col min="14" max="15" width="3.7109375" style="0" customWidth="1"/>
    <col min="16" max="16" width="4.28125" style="0" customWidth="1"/>
    <col min="17" max="17" width="3.421875" style="0" customWidth="1"/>
    <col min="18" max="18" width="5.8515625" style="0" customWidth="1"/>
    <col min="19" max="19" width="3.28125" style="0" customWidth="1"/>
    <col min="20" max="20" width="3.421875" style="0" customWidth="1"/>
    <col min="21" max="21" width="5.140625" style="0" customWidth="1"/>
    <col min="22" max="22" width="3.8515625" style="0" customWidth="1"/>
    <col min="23" max="23" width="3.28125" style="0" customWidth="1"/>
    <col min="24" max="24" width="3.8515625" style="0" customWidth="1"/>
    <col min="25" max="25" width="3.28125" style="0" customWidth="1"/>
    <col min="26" max="26" width="3.140625" style="0" customWidth="1"/>
    <col min="27" max="28" width="3.28125" style="0" customWidth="1"/>
    <col min="29" max="30" width="4.00390625" style="0" customWidth="1"/>
    <col min="31" max="31" width="4.140625" style="0" customWidth="1"/>
    <col min="32" max="32" width="3.8515625" style="0" customWidth="1"/>
    <col min="33" max="33" width="3.140625" style="0" customWidth="1"/>
    <col min="34" max="34" width="3.421875" style="0" customWidth="1"/>
    <col min="35" max="35" width="3.28125" style="0" bestFit="1" customWidth="1"/>
    <col min="36" max="36" width="4.8515625" style="0" customWidth="1"/>
    <col min="37" max="37" width="3.140625" style="0" customWidth="1"/>
    <col min="38" max="38" width="3.421875" style="0" customWidth="1"/>
    <col min="39" max="41" width="3.28125" style="0" customWidth="1"/>
    <col min="42" max="42" width="4.28125" style="0" customWidth="1"/>
    <col min="43" max="44" width="4.421875" style="0" customWidth="1"/>
    <col min="45" max="45" width="3.140625" style="0" customWidth="1"/>
    <col min="46" max="47" width="3.28125" style="0" customWidth="1"/>
    <col min="48" max="48" width="3.7109375" style="0" customWidth="1"/>
    <col min="49" max="49" width="4.140625" style="0" customWidth="1"/>
    <col min="50" max="51" width="3.7109375" style="0" customWidth="1"/>
    <col min="52" max="53" width="3.421875" style="0" customWidth="1"/>
    <col min="54" max="54" width="4.00390625" style="0" customWidth="1"/>
    <col min="55" max="55" width="3.28125" style="0" customWidth="1"/>
    <col min="56" max="56" width="3.140625" style="0" customWidth="1"/>
    <col min="57" max="57" width="3.421875" style="0" customWidth="1"/>
    <col min="58" max="58" width="3.8515625" style="0" customWidth="1"/>
    <col min="59" max="59" width="3.7109375" style="0" customWidth="1"/>
    <col min="60" max="62" width="2.8515625" style="0" customWidth="1"/>
    <col min="63" max="63" width="3.421875" style="0" customWidth="1"/>
    <col min="64" max="65" width="3.140625" style="0" customWidth="1"/>
    <col min="66" max="67" width="2.8515625" style="0" customWidth="1"/>
    <col min="68" max="69" width="3.421875" style="0" customWidth="1"/>
    <col min="70" max="70" width="3.140625" style="0" customWidth="1"/>
    <col min="71" max="71" width="3.421875" style="0" customWidth="1"/>
    <col min="72" max="74" width="3.7109375" style="0" customWidth="1"/>
    <col min="75" max="75" width="6.00390625" style="0" customWidth="1"/>
    <col min="76" max="77" width="8.8515625" style="56" customWidth="1"/>
  </cols>
  <sheetData>
    <row r="1" spans="1:77" s="77" customFormat="1" ht="114.75">
      <c r="A1" s="100" t="s">
        <v>153</v>
      </c>
      <c r="B1" s="83" t="s">
        <v>1</v>
      </c>
      <c r="C1" s="83" t="s">
        <v>2</v>
      </c>
      <c r="D1" s="83" t="s">
        <v>3</v>
      </c>
      <c r="E1" s="83" t="s">
        <v>4</v>
      </c>
      <c r="F1" s="83" t="s">
        <v>5</v>
      </c>
      <c r="G1" s="83" t="s">
        <v>6</v>
      </c>
      <c r="H1" s="97" t="s">
        <v>7</v>
      </c>
      <c r="I1" s="97" t="s">
        <v>8</v>
      </c>
      <c r="J1" s="83" t="s">
        <v>9</v>
      </c>
      <c r="K1" s="83" t="s">
        <v>10</v>
      </c>
      <c r="L1" s="83" t="s">
        <v>11</v>
      </c>
      <c r="M1" s="99" t="s">
        <v>12</v>
      </c>
      <c r="N1" s="83" t="s">
        <v>13</v>
      </c>
      <c r="O1" s="83" t="s">
        <v>14</v>
      </c>
      <c r="P1" s="83" t="s">
        <v>309</v>
      </c>
      <c r="Q1" s="88" t="s">
        <v>310</v>
      </c>
      <c r="R1" s="83" t="s">
        <v>293</v>
      </c>
      <c r="S1" s="83" t="s">
        <v>15</v>
      </c>
      <c r="T1" s="83" t="s">
        <v>16</v>
      </c>
      <c r="U1" s="83" t="s">
        <v>294</v>
      </c>
      <c r="V1" s="83" t="s">
        <v>17</v>
      </c>
      <c r="W1" s="83" t="s">
        <v>18</v>
      </c>
      <c r="X1" s="83" t="s">
        <v>212</v>
      </c>
      <c r="Y1" s="83" t="s">
        <v>19</v>
      </c>
      <c r="Z1" s="83" t="s">
        <v>20</v>
      </c>
      <c r="AA1" s="83" t="s">
        <v>21</v>
      </c>
      <c r="AB1" s="83" t="s">
        <v>182</v>
      </c>
      <c r="AC1" s="83" t="s">
        <v>22</v>
      </c>
      <c r="AD1" s="83" t="s">
        <v>23</v>
      </c>
      <c r="AE1" s="83" t="s">
        <v>24</v>
      </c>
      <c r="AF1" s="83" t="s">
        <v>25</v>
      </c>
      <c r="AG1" s="83" t="s">
        <v>26</v>
      </c>
      <c r="AH1" s="83" t="s">
        <v>27</v>
      </c>
      <c r="AI1" s="83" t="s">
        <v>28</v>
      </c>
      <c r="AJ1" s="97" t="s">
        <v>29</v>
      </c>
      <c r="AK1" s="97" t="s">
        <v>30</v>
      </c>
      <c r="AL1" s="97" t="s">
        <v>31</v>
      </c>
      <c r="AM1" s="97" t="s">
        <v>32</v>
      </c>
      <c r="AN1" s="83" t="s">
        <v>160</v>
      </c>
      <c r="AO1" s="88" t="s">
        <v>321</v>
      </c>
      <c r="AP1" s="83" t="s">
        <v>33</v>
      </c>
      <c r="AQ1" s="83" t="s">
        <v>34</v>
      </c>
      <c r="AR1" s="98" t="s">
        <v>314</v>
      </c>
      <c r="AS1" s="83" t="s">
        <v>35</v>
      </c>
      <c r="AT1" s="83" t="s">
        <v>36</v>
      </c>
      <c r="AU1" s="83" t="s">
        <v>37</v>
      </c>
      <c r="AV1" s="83" t="s">
        <v>38</v>
      </c>
      <c r="AW1" s="96" t="s">
        <v>319</v>
      </c>
      <c r="AX1" s="83" t="s">
        <v>39</v>
      </c>
      <c r="AY1" s="97" t="s">
        <v>40</v>
      </c>
      <c r="AZ1" s="97" t="s">
        <v>41</v>
      </c>
      <c r="BA1" s="97" t="s">
        <v>42</v>
      </c>
      <c r="BB1" s="83" t="s">
        <v>43</v>
      </c>
      <c r="BC1" s="97" t="s">
        <v>44</v>
      </c>
      <c r="BD1" s="83" t="s">
        <v>45</v>
      </c>
      <c r="BE1" s="83" t="s">
        <v>46</v>
      </c>
      <c r="BF1" s="83" t="s">
        <v>47</v>
      </c>
      <c r="BG1" s="83" t="s">
        <v>48</v>
      </c>
      <c r="BH1" s="83" t="s">
        <v>49</v>
      </c>
      <c r="BI1" s="88" t="s">
        <v>312</v>
      </c>
      <c r="BJ1" s="83" t="s">
        <v>313</v>
      </c>
      <c r="BK1" s="83" t="s">
        <v>50</v>
      </c>
      <c r="BL1" s="83" t="s">
        <v>51</v>
      </c>
      <c r="BM1" s="88" t="s">
        <v>320</v>
      </c>
      <c r="BN1" s="83" t="s">
        <v>52</v>
      </c>
      <c r="BO1" s="83" t="s">
        <v>53</v>
      </c>
      <c r="BP1" s="83" t="s">
        <v>54</v>
      </c>
      <c r="BQ1" s="83" t="s">
        <v>55</v>
      </c>
      <c r="BR1" s="83" t="s">
        <v>56</v>
      </c>
      <c r="BS1" s="83" t="s">
        <v>57</v>
      </c>
      <c r="BT1" s="83" t="s">
        <v>58</v>
      </c>
      <c r="BU1" s="83" t="s">
        <v>183</v>
      </c>
      <c r="BV1" s="83" t="s">
        <v>322</v>
      </c>
      <c r="BW1" s="83" t="s">
        <v>213</v>
      </c>
      <c r="BX1" s="84"/>
      <c r="BY1" s="84"/>
    </row>
    <row r="2" spans="1:75" ht="19.5" customHeight="1">
      <c r="A2" s="69" t="s">
        <v>298</v>
      </c>
      <c r="B2" s="70"/>
      <c r="C2" s="70"/>
      <c r="D2" s="70"/>
      <c r="E2" s="70"/>
      <c r="F2" s="70"/>
      <c r="G2" s="70"/>
      <c r="H2" s="71"/>
      <c r="I2" s="71"/>
      <c r="J2" s="70"/>
      <c r="K2" s="70"/>
      <c r="L2" s="70"/>
      <c r="M2" s="64"/>
      <c r="N2" s="70"/>
      <c r="O2" s="70"/>
      <c r="P2" s="70"/>
      <c r="Q2" s="70"/>
      <c r="R2" s="89">
        <v>4</v>
      </c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1"/>
      <c r="AK2" s="71"/>
      <c r="AL2" s="71"/>
      <c r="AM2" s="71"/>
      <c r="AN2" s="71"/>
      <c r="AO2" s="71"/>
      <c r="AP2" s="70"/>
      <c r="AQ2" s="70"/>
      <c r="AR2" s="70"/>
      <c r="AS2" s="70"/>
      <c r="AT2" s="70"/>
      <c r="AU2" s="70"/>
      <c r="AV2" s="70"/>
      <c r="AW2" s="70"/>
      <c r="AX2" s="70"/>
      <c r="AY2" s="71"/>
      <c r="AZ2" s="71"/>
      <c r="BA2" s="71"/>
      <c r="BB2" s="70"/>
      <c r="BC2" s="71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54">
        <f>SUM(B2:BU2)</f>
        <v>4</v>
      </c>
    </row>
    <row r="3" spans="1:117" ht="19.5" customHeight="1">
      <c r="A3" s="92" t="s">
        <v>299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3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93">
        <v>0</v>
      </c>
      <c r="BX3" s="95"/>
      <c r="BY3" s="95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</row>
    <row r="4" spans="1:75" s="56" customFormat="1" ht="15">
      <c r="A4" s="65" t="s">
        <v>184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54">
        <f aca="true" t="shared" si="0" ref="BW4:BW14">SUM(B4:BU4)</f>
        <v>0</v>
      </c>
    </row>
    <row r="5" spans="1:75" ht="15">
      <c r="A5" s="65" t="s">
        <v>300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90">
        <v>1</v>
      </c>
      <c r="N5" s="72"/>
      <c r="O5" s="72"/>
      <c r="P5" s="90">
        <v>2</v>
      </c>
      <c r="Q5" s="90">
        <v>1</v>
      </c>
      <c r="R5" s="72"/>
      <c r="S5" s="73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90">
        <v>1</v>
      </c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90">
        <v>2</v>
      </c>
      <c r="AT5" s="72"/>
      <c r="AU5" s="72"/>
      <c r="AV5" s="90">
        <v>3</v>
      </c>
      <c r="AW5" s="90">
        <v>32</v>
      </c>
      <c r="AX5" s="72"/>
      <c r="AY5" s="90">
        <v>14</v>
      </c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54">
        <f t="shared" si="0"/>
        <v>56</v>
      </c>
    </row>
    <row r="6" spans="1:75" ht="15">
      <c r="A6" s="65">
        <v>300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3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54">
        <f t="shared" si="0"/>
        <v>0</v>
      </c>
    </row>
    <row r="7" spans="1:75" ht="15">
      <c r="A7" s="65">
        <v>200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3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54">
        <f t="shared" si="0"/>
        <v>0</v>
      </c>
    </row>
    <row r="8" spans="1:75" ht="15">
      <c r="A8" s="65">
        <v>154</v>
      </c>
      <c r="B8" s="72"/>
      <c r="C8" s="72"/>
      <c r="D8" s="72"/>
      <c r="E8" s="72"/>
      <c r="F8" s="90">
        <v>1</v>
      </c>
      <c r="G8" s="72"/>
      <c r="H8" s="72"/>
      <c r="I8" s="72"/>
      <c r="J8" s="72"/>
      <c r="K8" s="72"/>
      <c r="L8" s="72"/>
      <c r="M8" s="72"/>
      <c r="N8" s="72"/>
      <c r="O8" s="72"/>
      <c r="P8" s="90">
        <v>253</v>
      </c>
      <c r="Q8" s="90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90">
        <v>42</v>
      </c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90">
        <v>1</v>
      </c>
      <c r="AU8" s="72"/>
      <c r="AV8" s="72"/>
      <c r="AW8" s="72"/>
      <c r="AX8" s="72"/>
      <c r="AY8" s="72"/>
      <c r="AZ8" s="72"/>
      <c r="BA8" s="72"/>
      <c r="BB8" s="72"/>
      <c r="BC8" s="91">
        <v>6</v>
      </c>
      <c r="BD8" s="73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54">
        <f t="shared" si="0"/>
        <v>303</v>
      </c>
    </row>
    <row r="9" spans="1:75" ht="15">
      <c r="A9" s="65">
        <v>153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54">
        <f t="shared" si="0"/>
        <v>0</v>
      </c>
    </row>
    <row r="10" spans="1:75" ht="15">
      <c r="A10" s="65">
        <v>152.2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90">
        <v>1</v>
      </c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54">
        <f t="shared" si="0"/>
        <v>1</v>
      </c>
    </row>
    <row r="11" spans="1:75" ht="15">
      <c r="A11" s="65">
        <v>145.5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90">
        <v>3</v>
      </c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90">
        <v>14</v>
      </c>
      <c r="AF11" s="72"/>
      <c r="AG11" s="72"/>
      <c r="AH11" s="90">
        <v>1</v>
      </c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54">
        <f t="shared" si="0"/>
        <v>18</v>
      </c>
    </row>
    <row r="12" spans="1:117" s="55" customFormat="1" ht="15">
      <c r="A12" s="65">
        <v>145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54">
        <f t="shared" si="0"/>
        <v>0</v>
      </c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</row>
    <row r="13" spans="1:117" s="55" customFormat="1" ht="15">
      <c r="A13" s="65">
        <v>144</v>
      </c>
      <c r="B13" s="72"/>
      <c r="C13" s="72"/>
      <c r="D13" s="72"/>
      <c r="E13" s="72"/>
      <c r="F13" s="72"/>
      <c r="G13" s="75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54">
        <f t="shared" si="0"/>
        <v>0</v>
      </c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</row>
    <row r="14" spans="1:75" ht="15">
      <c r="A14" s="65">
        <v>140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3"/>
      <c r="AR14" s="73"/>
      <c r="AS14" s="72"/>
      <c r="AT14" s="72"/>
      <c r="AU14" s="72"/>
      <c r="AV14" s="73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54">
        <f t="shared" si="0"/>
        <v>0</v>
      </c>
    </row>
    <row r="15" spans="1:75" ht="15">
      <c r="A15" s="65">
        <v>138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90">
        <v>5</v>
      </c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3"/>
      <c r="AR15" s="73"/>
      <c r="AS15" s="72"/>
      <c r="AT15" s="72"/>
      <c r="AU15" s="72"/>
      <c r="AV15" s="73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90">
        <v>1</v>
      </c>
      <c r="BW15" s="54">
        <f>SUM(B15:BV15)</f>
        <v>6</v>
      </c>
    </row>
    <row r="16" spans="1:75" ht="15">
      <c r="A16" s="65">
        <v>133.4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90">
        <v>29</v>
      </c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90">
        <v>3</v>
      </c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3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54">
        <f aca="true" t="shared" si="1" ref="BW16:BW57">SUM(B16:BU16)</f>
        <v>32</v>
      </c>
    </row>
    <row r="17" spans="1:75" ht="15">
      <c r="A17" s="65">
        <v>123</v>
      </c>
      <c r="B17" s="72"/>
      <c r="C17" s="72"/>
      <c r="D17" s="72"/>
      <c r="E17" s="72"/>
      <c r="F17" s="72"/>
      <c r="G17" s="72"/>
      <c r="H17" s="72"/>
      <c r="I17" s="72"/>
      <c r="J17" s="73"/>
      <c r="K17" s="73"/>
      <c r="L17" s="73"/>
      <c r="M17" s="72"/>
      <c r="N17" s="73"/>
      <c r="O17" s="73"/>
      <c r="P17" s="73"/>
      <c r="Q17" s="73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90">
        <v>1</v>
      </c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3"/>
      <c r="AQ17" s="90">
        <v>4</v>
      </c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54">
        <f t="shared" si="1"/>
        <v>5</v>
      </c>
    </row>
    <row r="18" spans="1:75" ht="15">
      <c r="A18" s="65">
        <v>117</v>
      </c>
      <c r="B18" s="72"/>
      <c r="C18" s="72"/>
      <c r="D18" s="72"/>
      <c r="E18" s="72"/>
      <c r="F18" s="72"/>
      <c r="G18" s="72"/>
      <c r="H18" s="72"/>
      <c r="I18" s="72"/>
      <c r="J18" s="90">
        <v>2</v>
      </c>
      <c r="K18" s="72"/>
      <c r="L18" s="72"/>
      <c r="M18" s="90">
        <v>2</v>
      </c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90">
        <v>38</v>
      </c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90">
        <v>2</v>
      </c>
      <c r="AQ18" s="73"/>
      <c r="AR18" s="73"/>
      <c r="AS18" s="72"/>
      <c r="AT18" s="72"/>
      <c r="AU18" s="72"/>
      <c r="AV18" s="73"/>
      <c r="AW18" s="90">
        <v>37</v>
      </c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54">
        <f t="shared" si="1"/>
        <v>81</v>
      </c>
    </row>
    <row r="19" spans="1:75" ht="15">
      <c r="A19" s="65">
        <v>115</v>
      </c>
      <c r="B19" s="72"/>
      <c r="C19" s="72"/>
      <c r="D19" s="72"/>
      <c r="E19" s="90">
        <v>4</v>
      </c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91">
        <v>7</v>
      </c>
      <c r="AQ19" s="91">
        <v>3</v>
      </c>
      <c r="AR19" s="73"/>
      <c r="AS19" s="72"/>
      <c r="AT19" s="72"/>
      <c r="AU19" s="72"/>
      <c r="AV19" s="90">
        <v>6</v>
      </c>
      <c r="AW19" s="72"/>
      <c r="AX19" s="72"/>
      <c r="AY19" s="72"/>
      <c r="AZ19" s="72"/>
      <c r="BA19" s="72"/>
      <c r="BB19" s="73"/>
      <c r="BC19" s="90">
        <v>5</v>
      </c>
      <c r="BD19" s="72"/>
      <c r="BE19" s="72"/>
      <c r="BF19" s="90">
        <v>3</v>
      </c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54">
        <f t="shared" si="1"/>
        <v>28</v>
      </c>
    </row>
    <row r="20" spans="1:75" ht="15">
      <c r="A20" s="65">
        <v>108.5</v>
      </c>
      <c r="B20" s="72"/>
      <c r="C20" s="72"/>
      <c r="D20" s="72"/>
      <c r="E20" s="72"/>
      <c r="F20" s="90">
        <v>56</v>
      </c>
      <c r="G20" s="90">
        <v>15</v>
      </c>
      <c r="H20" s="72"/>
      <c r="I20" s="72"/>
      <c r="J20" s="72"/>
      <c r="K20" s="72"/>
      <c r="L20" s="72"/>
      <c r="M20" s="72"/>
      <c r="N20" s="72"/>
      <c r="O20" s="72"/>
      <c r="P20" s="90">
        <v>17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90">
        <v>5</v>
      </c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90">
        <v>3</v>
      </c>
      <c r="AQ20" s="73"/>
      <c r="AR20" s="73"/>
      <c r="AS20" s="72"/>
      <c r="AT20" s="72"/>
      <c r="AU20" s="72"/>
      <c r="AV20" s="91">
        <v>1</v>
      </c>
      <c r="AW20" s="73"/>
      <c r="AX20" s="72"/>
      <c r="AY20" s="72"/>
      <c r="AZ20" s="72"/>
      <c r="BA20" s="72"/>
      <c r="BB20" s="73"/>
      <c r="BC20" s="90">
        <v>3</v>
      </c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54">
        <f t="shared" si="1"/>
        <v>100</v>
      </c>
    </row>
    <row r="21" spans="1:75" ht="15">
      <c r="A21" s="65">
        <v>102</v>
      </c>
      <c r="B21" s="72"/>
      <c r="C21" s="72"/>
      <c r="D21" s="72"/>
      <c r="E21" s="72"/>
      <c r="F21" s="72"/>
      <c r="G21" s="90">
        <v>1</v>
      </c>
      <c r="H21" s="72"/>
      <c r="I21" s="72"/>
      <c r="J21" s="72"/>
      <c r="K21" s="72"/>
      <c r="L21" s="72"/>
      <c r="M21" s="72"/>
      <c r="N21" s="72"/>
      <c r="O21" s="72"/>
      <c r="P21" s="90">
        <v>1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90">
        <v>3</v>
      </c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91">
        <v>2</v>
      </c>
      <c r="AR21" s="73"/>
      <c r="AS21" s="72"/>
      <c r="AT21" s="72"/>
      <c r="AU21" s="72"/>
      <c r="AV21" s="91">
        <v>1</v>
      </c>
      <c r="AW21" s="91">
        <v>1</v>
      </c>
      <c r="AX21" s="90">
        <v>1</v>
      </c>
      <c r="AY21" s="72"/>
      <c r="AZ21" s="72"/>
      <c r="BA21" s="72"/>
      <c r="BB21" s="73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54">
        <f t="shared" si="1"/>
        <v>10</v>
      </c>
    </row>
    <row r="22" spans="1:77" s="76" customFormat="1" ht="15">
      <c r="A22" s="65">
        <v>100.5</v>
      </c>
      <c r="B22" s="81"/>
      <c r="C22" s="81"/>
      <c r="D22" s="90">
        <v>15</v>
      </c>
      <c r="E22" s="81"/>
      <c r="F22" s="81"/>
      <c r="G22" s="81"/>
      <c r="H22" s="81"/>
      <c r="I22" s="81"/>
      <c r="J22" s="81"/>
      <c r="K22" s="81"/>
      <c r="L22" s="81"/>
      <c r="M22" s="81"/>
      <c r="N22" s="90">
        <v>1</v>
      </c>
      <c r="O22" s="81"/>
      <c r="P22" s="81"/>
      <c r="Q22" s="81"/>
      <c r="R22" s="81"/>
      <c r="S22" s="82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90">
        <v>2</v>
      </c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2"/>
      <c r="AR22" s="82"/>
      <c r="AS22" s="81"/>
      <c r="AT22" s="90">
        <v>2</v>
      </c>
      <c r="AU22" s="81"/>
      <c r="AV22" s="81"/>
      <c r="AW22" s="81"/>
      <c r="AX22" s="81"/>
      <c r="AY22" s="81"/>
      <c r="AZ22" s="81"/>
      <c r="BA22" s="81"/>
      <c r="BB22" s="81"/>
      <c r="BC22" s="82"/>
      <c r="BD22" s="82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54">
        <f t="shared" si="1"/>
        <v>20</v>
      </c>
      <c r="BX22" s="56"/>
      <c r="BY22" s="56"/>
    </row>
    <row r="23" spans="1:77" s="74" customFormat="1" ht="15">
      <c r="A23" s="65">
        <v>98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2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90">
        <v>3</v>
      </c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2"/>
      <c r="AR23" s="82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91">
        <v>1</v>
      </c>
      <c r="BD23" s="82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54">
        <f t="shared" si="1"/>
        <v>4</v>
      </c>
      <c r="BX23" s="56"/>
      <c r="BY23" s="56"/>
    </row>
    <row r="24" spans="1:77" s="74" customFormat="1" ht="15">
      <c r="A24" s="65">
        <v>97</v>
      </c>
      <c r="B24" s="81"/>
      <c r="C24" s="81"/>
      <c r="D24" s="90">
        <v>30</v>
      </c>
      <c r="E24" s="81"/>
      <c r="F24" s="82"/>
      <c r="G24" s="81"/>
      <c r="H24" s="81"/>
      <c r="I24" s="81"/>
      <c r="J24" s="81"/>
      <c r="K24" s="81"/>
      <c r="L24" s="81"/>
      <c r="M24" s="81"/>
      <c r="N24" s="82"/>
      <c r="O24" s="82"/>
      <c r="P24" s="91">
        <v>7</v>
      </c>
      <c r="Q24" s="82"/>
      <c r="R24" s="82"/>
      <c r="S24" s="82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90">
        <v>12</v>
      </c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2"/>
      <c r="AQ24" s="90">
        <v>10</v>
      </c>
      <c r="AR24" s="81"/>
      <c r="AS24" s="81"/>
      <c r="AT24" s="81"/>
      <c r="AU24" s="81"/>
      <c r="AV24" s="82"/>
      <c r="AW24" s="81"/>
      <c r="AX24" s="81"/>
      <c r="AY24" s="81"/>
      <c r="AZ24" s="81"/>
      <c r="BA24" s="81"/>
      <c r="BB24" s="82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54">
        <f t="shared" si="1"/>
        <v>59</v>
      </c>
      <c r="BX24" s="56"/>
      <c r="BY24" s="56"/>
    </row>
    <row r="25" spans="1:77" s="74" customFormat="1" ht="15">
      <c r="A25" s="65">
        <v>92</v>
      </c>
      <c r="B25" s="81"/>
      <c r="C25" s="81"/>
      <c r="D25" s="90">
        <v>154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90">
        <v>38</v>
      </c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90">
        <v>5</v>
      </c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2"/>
      <c r="AQ25" s="90">
        <v>18</v>
      </c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54">
        <f t="shared" si="1"/>
        <v>215</v>
      </c>
      <c r="BX25" s="56"/>
      <c r="BY25" s="56"/>
    </row>
    <row r="26" spans="1:77" s="74" customFormat="1" ht="15">
      <c r="A26" s="65">
        <v>87</v>
      </c>
      <c r="B26" s="81"/>
      <c r="C26" s="81"/>
      <c r="D26" s="90">
        <v>200</v>
      </c>
      <c r="E26" s="81"/>
      <c r="F26" s="81"/>
      <c r="G26" s="81"/>
      <c r="H26" s="81"/>
      <c r="I26" s="81"/>
      <c r="J26" s="81"/>
      <c r="K26" s="81"/>
      <c r="L26" s="81"/>
      <c r="M26" s="90">
        <v>15</v>
      </c>
      <c r="N26" s="81"/>
      <c r="O26" s="81"/>
      <c r="P26" s="90">
        <v>9</v>
      </c>
      <c r="Q26" s="81"/>
      <c r="R26" s="81"/>
      <c r="S26" s="81"/>
      <c r="T26" s="81"/>
      <c r="U26" s="81"/>
      <c r="V26" s="90">
        <v>1</v>
      </c>
      <c r="W26" s="81"/>
      <c r="X26" s="81"/>
      <c r="Y26" s="90">
        <v>4</v>
      </c>
      <c r="Z26" s="81"/>
      <c r="AA26" s="81"/>
      <c r="AB26" s="81"/>
      <c r="AC26" s="81"/>
      <c r="AD26" s="81"/>
      <c r="AE26" s="90">
        <v>6</v>
      </c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91">
        <v>13</v>
      </c>
      <c r="AQ26" s="91">
        <v>9</v>
      </c>
      <c r="AR26" s="82"/>
      <c r="AS26" s="82"/>
      <c r="AT26" s="90">
        <v>6</v>
      </c>
      <c r="AU26" s="81"/>
      <c r="AV26" s="82"/>
      <c r="AW26" s="82"/>
      <c r="AX26" s="81"/>
      <c r="AY26" s="81"/>
      <c r="AZ26" s="90">
        <v>1</v>
      </c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54">
        <f t="shared" si="1"/>
        <v>264</v>
      </c>
      <c r="BX26" s="56"/>
      <c r="BY26" s="56"/>
    </row>
    <row r="27" spans="1:77" s="74" customFormat="1" ht="15">
      <c r="A27" s="65">
        <v>84.5</v>
      </c>
      <c r="B27" s="81"/>
      <c r="C27" s="82"/>
      <c r="D27" s="90">
        <v>50</v>
      </c>
      <c r="E27" s="90">
        <v>1</v>
      </c>
      <c r="F27" s="81"/>
      <c r="G27" s="90">
        <v>1</v>
      </c>
      <c r="H27" s="81"/>
      <c r="I27" s="81"/>
      <c r="J27" s="81"/>
      <c r="K27" s="90">
        <v>1</v>
      </c>
      <c r="L27" s="81"/>
      <c r="M27" s="81"/>
      <c r="N27" s="90">
        <v>1</v>
      </c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2"/>
      <c r="AQ27" s="82"/>
      <c r="AR27" s="82"/>
      <c r="AS27" s="82"/>
      <c r="AT27" s="82"/>
      <c r="AU27" s="90">
        <v>1</v>
      </c>
      <c r="AV27" s="90">
        <v>15</v>
      </c>
      <c r="AW27" s="90">
        <v>21</v>
      </c>
      <c r="AX27" s="81"/>
      <c r="AY27" s="90">
        <v>1</v>
      </c>
      <c r="AZ27" s="81"/>
      <c r="BA27" s="81"/>
      <c r="BB27" s="81"/>
      <c r="BC27" s="90">
        <v>4</v>
      </c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54">
        <f t="shared" si="1"/>
        <v>96</v>
      </c>
      <c r="BX27" s="56"/>
      <c r="BY27" s="56"/>
    </row>
    <row r="28" spans="1:77" s="76" customFormat="1" ht="15">
      <c r="A28" s="65">
        <v>78</v>
      </c>
      <c r="B28" s="72"/>
      <c r="C28" s="72"/>
      <c r="D28" s="72"/>
      <c r="E28" s="72"/>
      <c r="F28" s="90">
        <v>48</v>
      </c>
      <c r="G28" s="90">
        <v>1</v>
      </c>
      <c r="H28" s="90">
        <v>3</v>
      </c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90">
        <v>3</v>
      </c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3"/>
      <c r="AQ28" s="72"/>
      <c r="AR28" s="72"/>
      <c r="AS28" s="72"/>
      <c r="AT28" s="72"/>
      <c r="AU28" s="72"/>
      <c r="AV28" s="72"/>
      <c r="AW28" s="73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54">
        <f t="shared" si="1"/>
        <v>55</v>
      </c>
      <c r="BX28" s="56"/>
      <c r="BY28" s="56"/>
    </row>
    <row r="29" spans="1:77" s="76" customFormat="1" ht="15">
      <c r="A29" s="65">
        <v>76.4</v>
      </c>
      <c r="B29" s="72"/>
      <c r="C29" s="72"/>
      <c r="D29" s="90">
        <v>429</v>
      </c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90">
        <v>1</v>
      </c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90">
        <v>1</v>
      </c>
      <c r="AQ29" s="90">
        <v>1</v>
      </c>
      <c r="AR29" s="72"/>
      <c r="AS29" s="72"/>
      <c r="AT29" s="72"/>
      <c r="AU29" s="72"/>
      <c r="AV29" s="73"/>
      <c r="AW29" s="90">
        <v>4</v>
      </c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54">
        <f t="shared" si="1"/>
        <v>436</v>
      </c>
      <c r="BX29" s="56"/>
      <c r="BY29" s="56"/>
    </row>
    <row r="30" spans="1:77" s="76" customFormat="1" ht="15">
      <c r="A30" s="65">
        <v>76</v>
      </c>
      <c r="B30" s="72"/>
      <c r="C30" s="72"/>
      <c r="D30" s="72"/>
      <c r="E30" s="72"/>
      <c r="F30" s="72"/>
      <c r="G30" s="90">
        <v>1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90">
        <v>6</v>
      </c>
      <c r="AQ30" s="72"/>
      <c r="AR30" s="72"/>
      <c r="AS30" s="72"/>
      <c r="AT30" s="72"/>
      <c r="AU30" s="72"/>
      <c r="AV30" s="91">
        <v>1</v>
      </c>
      <c r="AW30" s="90">
        <v>1</v>
      </c>
      <c r="AX30" s="90">
        <v>1</v>
      </c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54">
        <f t="shared" si="1"/>
        <v>10</v>
      </c>
      <c r="BX30" s="56"/>
      <c r="BY30" s="56"/>
    </row>
    <row r="31" spans="1:77" s="76" customFormat="1" ht="13.5">
      <c r="A31" s="65">
        <v>75.5</v>
      </c>
      <c r="B31" s="90">
        <v>1</v>
      </c>
      <c r="C31" s="72"/>
      <c r="D31" s="90">
        <v>11</v>
      </c>
      <c r="E31" s="72"/>
      <c r="F31" s="72"/>
      <c r="G31" s="90">
        <v>2</v>
      </c>
      <c r="H31" s="72"/>
      <c r="I31" s="72"/>
      <c r="J31" s="90">
        <v>28</v>
      </c>
      <c r="K31" s="72"/>
      <c r="L31" s="72"/>
      <c r="M31" s="72"/>
      <c r="N31" s="72"/>
      <c r="O31" s="72"/>
      <c r="P31" s="90">
        <v>1</v>
      </c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90">
        <v>4</v>
      </c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3"/>
      <c r="AX31" s="72"/>
      <c r="AY31" s="72"/>
      <c r="AZ31" s="72"/>
      <c r="BA31" s="72"/>
      <c r="BB31" s="72"/>
      <c r="BC31" s="72"/>
      <c r="BD31" s="72"/>
      <c r="BE31" s="73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54">
        <f t="shared" si="1"/>
        <v>47</v>
      </c>
      <c r="BX31" s="56"/>
      <c r="BY31" s="56"/>
    </row>
    <row r="32" spans="1:77" s="76" customFormat="1" ht="13.5">
      <c r="A32" s="65">
        <v>65</v>
      </c>
      <c r="B32" s="72"/>
      <c r="C32" s="72"/>
      <c r="D32" s="90">
        <v>4</v>
      </c>
      <c r="E32" s="72"/>
      <c r="F32" s="72"/>
      <c r="G32" s="72"/>
      <c r="H32" s="72"/>
      <c r="I32" s="72"/>
      <c r="J32" s="72"/>
      <c r="K32" s="72"/>
      <c r="L32" s="72"/>
      <c r="M32" s="72"/>
      <c r="N32" s="90">
        <v>2</v>
      </c>
      <c r="O32" s="72"/>
      <c r="P32" s="90">
        <v>11</v>
      </c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90">
        <v>1</v>
      </c>
      <c r="AF32" s="72"/>
      <c r="AG32" s="72"/>
      <c r="AH32" s="72"/>
      <c r="AI32" s="72"/>
      <c r="AJ32" s="72"/>
      <c r="AK32" s="90">
        <v>1</v>
      </c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3"/>
      <c r="AX32" s="72"/>
      <c r="AY32" s="72"/>
      <c r="AZ32" s="72"/>
      <c r="BA32" s="72"/>
      <c r="BB32" s="72"/>
      <c r="BC32" s="72"/>
      <c r="BD32" s="91">
        <v>1</v>
      </c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54">
        <f t="shared" si="1"/>
        <v>20</v>
      </c>
      <c r="BX32" s="56"/>
      <c r="BY32" s="56"/>
    </row>
    <row r="33" spans="1:77" s="76" customFormat="1" ht="13.5">
      <c r="A33" s="65">
        <v>61.2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90">
        <v>10</v>
      </c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3"/>
      <c r="AQ33" s="90">
        <v>3</v>
      </c>
      <c r="AR33" s="72"/>
      <c r="AS33" s="72"/>
      <c r="AT33" s="90">
        <v>2</v>
      </c>
      <c r="AU33" s="72"/>
      <c r="AV33" s="73"/>
      <c r="AW33" s="73"/>
      <c r="AX33" s="72"/>
      <c r="AY33" s="72"/>
      <c r="AZ33" s="72"/>
      <c r="BA33" s="72"/>
      <c r="BB33" s="72"/>
      <c r="BC33" s="72"/>
      <c r="BD33" s="72"/>
      <c r="BE33" s="72"/>
      <c r="BF33" s="90">
        <v>1</v>
      </c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54">
        <f t="shared" si="1"/>
        <v>16</v>
      </c>
      <c r="BX33" s="56"/>
      <c r="BY33" s="56"/>
    </row>
    <row r="34" spans="1:77" s="76" customFormat="1" ht="13.5">
      <c r="A34" s="65">
        <v>61</v>
      </c>
      <c r="B34" s="72"/>
      <c r="C34" s="72"/>
      <c r="D34" s="72"/>
      <c r="E34" s="90">
        <v>1</v>
      </c>
      <c r="F34" s="72"/>
      <c r="G34" s="90">
        <v>1</v>
      </c>
      <c r="H34" s="72"/>
      <c r="I34" s="72"/>
      <c r="J34" s="72"/>
      <c r="K34" s="72"/>
      <c r="L34" s="72"/>
      <c r="M34" s="72"/>
      <c r="N34" s="90">
        <v>1</v>
      </c>
      <c r="O34" s="72"/>
      <c r="P34" s="90">
        <v>2</v>
      </c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90">
        <v>1</v>
      </c>
      <c r="AK34" s="72"/>
      <c r="AL34" s="72"/>
      <c r="AM34" s="72"/>
      <c r="AN34" s="72"/>
      <c r="AO34" s="72"/>
      <c r="AP34" s="73"/>
      <c r="AQ34" s="91">
        <v>4</v>
      </c>
      <c r="AR34" s="73"/>
      <c r="AS34" s="72"/>
      <c r="AT34" s="72"/>
      <c r="AU34" s="72"/>
      <c r="AV34" s="72"/>
      <c r="AW34" s="72"/>
      <c r="AX34" s="72"/>
      <c r="AY34" s="72"/>
      <c r="AZ34" s="72"/>
      <c r="BA34" s="72"/>
      <c r="BB34" s="73"/>
      <c r="BC34" s="73"/>
      <c r="BD34" s="73"/>
      <c r="BE34" s="72"/>
      <c r="BF34" s="90">
        <v>1</v>
      </c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54">
        <f t="shared" si="1"/>
        <v>11</v>
      </c>
      <c r="BX34" s="56"/>
      <c r="BY34" s="56"/>
    </row>
    <row r="35" spans="1:77" s="76" customFormat="1" ht="13.5">
      <c r="A35" s="65">
        <v>60.5</v>
      </c>
      <c r="B35" s="72"/>
      <c r="C35" s="72"/>
      <c r="D35" s="72"/>
      <c r="E35" s="72"/>
      <c r="F35" s="72"/>
      <c r="G35" s="72"/>
      <c r="H35" s="72"/>
      <c r="I35" s="72"/>
      <c r="J35" s="90">
        <v>26</v>
      </c>
      <c r="K35" s="72"/>
      <c r="L35" s="72"/>
      <c r="M35" s="90">
        <v>5</v>
      </c>
      <c r="N35" s="72"/>
      <c r="O35" s="72"/>
      <c r="P35" s="72"/>
      <c r="Q35" s="72"/>
      <c r="R35" s="72"/>
      <c r="S35" s="72"/>
      <c r="T35" s="72"/>
      <c r="U35" s="72"/>
      <c r="V35" s="90">
        <v>3</v>
      </c>
      <c r="W35" s="72"/>
      <c r="X35" s="72"/>
      <c r="Y35" s="72"/>
      <c r="Z35" s="72"/>
      <c r="AA35" s="72"/>
      <c r="AB35" s="72"/>
      <c r="AC35" s="72"/>
      <c r="AD35" s="72"/>
      <c r="AE35" s="90">
        <v>1</v>
      </c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3"/>
      <c r="AQ35" s="73"/>
      <c r="AR35" s="73"/>
      <c r="AS35" s="72"/>
      <c r="AT35" s="72"/>
      <c r="AU35" s="72"/>
      <c r="AV35" s="72"/>
      <c r="AW35" s="72"/>
      <c r="AX35" s="72"/>
      <c r="AY35" s="72"/>
      <c r="AZ35" s="72"/>
      <c r="BA35" s="72"/>
      <c r="BB35" s="73"/>
      <c r="BC35" s="73"/>
      <c r="BD35" s="91">
        <v>1</v>
      </c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54">
        <f t="shared" si="1"/>
        <v>36</v>
      </c>
      <c r="BX35" s="56"/>
      <c r="BY35" s="56"/>
    </row>
    <row r="36" spans="1:77" s="76" customFormat="1" ht="13.5">
      <c r="A36" s="65">
        <v>60.2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3"/>
      <c r="AQ36" s="73"/>
      <c r="AR36" s="73"/>
      <c r="AS36" s="72"/>
      <c r="AT36" s="72"/>
      <c r="AU36" s="72"/>
      <c r="AV36" s="73"/>
      <c r="AW36" s="73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54">
        <f t="shared" si="1"/>
        <v>0</v>
      </c>
      <c r="BX36" s="56"/>
      <c r="BY36" s="56"/>
    </row>
    <row r="37" spans="1:77" s="76" customFormat="1" ht="13.5">
      <c r="A37" s="65">
        <v>60</v>
      </c>
      <c r="B37" s="72"/>
      <c r="C37" s="72"/>
      <c r="D37" s="72"/>
      <c r="E37" s="72"/>
      <c r="F37" s="72"/>
      <c r="G37" s="73"/>
      <c r="H37" s="72"/>
      <c r="I37" s="72"/>
      <c r="J37" s="72"/>
      <c r="K37" s="72"/>
      <c r="L37" s="72"/>
      <c r="M37" s="72"/>
      <c r="N37" s="90">
        <v>1</v>
      </c>
      <c r="O37" s="72"/>
      <c r="P37" s="90">
        <v>12</v>
      </c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90">
        <v>5</v>
      </c>
      <c r="AQ37" s="90">
        <v>5</v>
      </c>
      <c r="AR37" s="72"/>
      <c r="AS37" s="72"/>
      <c r="AT37" s="72"/>
      <c r="AU37" s="72"/>
      <c r="AV37" s="90">
        <v>1</v>
      </c>
      <c r="AW37" s="72"/>
      <c r="AX37" s="72"/>
      <c r="AY37" s="72"/>
      <c r="AZ37" s="72"/>
      <c r="BA37" s="72"/>
      <c r="BB37" s="73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54">
        <f t="shared" si="1"/>
        <v>24</v>
      </c>
      <c r="BX37" s="56"/>
      <c r="BY37" s="56"/>
    </row>
    <row r="38" spans="1:77" s="76" customFormat="1" ht="13.5">
      <c r="A38" s="65">
        <v>58.1</v>
      </c>
      <c r="B38" s="72"/>
      <c r="C38" s="72"/>
      <c r="D38" s="72"/>
      <c r="E38" s="72"/>
      <c r="F38" s="72"/>
      <c r="G38" s="90">
        <v>20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90">
        <v>1</v>
      </c>
      <c r="AK38" s="72"/>
      <c r="AL38" s="72"/>
      <c r="AM38" s="72"/>
      <c r="AN38" s="72"/>
      <c r="AO38" s="72"/>
      <c r="AP38" s="73"/>
      <c r="AQ38" s="90">
        <v>1</v>
      </c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3"/>
      <c r="BC38" s="73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54">
        <f t="shared" si="1"/>
        <v>22</v>
      </c>
      <c r="BX38" s="56"/>
      <c r="BY38" s="56"/>
    </row>
    <row r="39" spans="1:77" s="76" customFormat="1" ht="13.5">
      <c r="A39" s="65">
        <v>57</v>
      </c>
      <c r="B39" s="72"/>
      <c r="C39" s="72"/>
      <c r="D39" s="72"/>
      <c r="E39" s="90">
        <v>5</v>
      </c>
      <c r="F39" s="90">
        <v>79</v>
      </c>
      <c r="G39" s="72"/>
      <c r="H39" s="90">
        <v>5</v>
      </c>
      <c r="I39" s="72"/>
      <c r="J39" s="90">
        <v>8</v>
      </c>
      <c r="K39" s="72"/>
      <c r="L39" s="72"/>
      <c r="M39" s="72"/>
      <c r="N39" s="90">
        <v>1</v>
      </c>
      <c r="O39" s="72"/>
      <c r="P39" s="90">
        <v>78</v>
      </c>
      <c r="Q39" s="72"/>
      <c r="R39" s="72"/>
      <c r="S39" s="72"/>
      <c r="T39" s="90">
        <v>1</v>
      </c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90">
        <v>3</v>
      </c>
      <c r="AK39" s="72"/>
      <c r="AL39" s="72"/>
      <c r="AM39" s="72"/>
      <c r="AN39" s="72"/>
      <c r="AO39" s="72"/>
      <c r="AP39" s="90">
        <v>27</v>
      </c>
      <c r="AQ39" s="90">
        <v>57</v>
      </c>
      <c r="AR39" s="72"/>
      <c r="AS39" s="72"/>
      <c r="AT39" s="72"/>
      <c r="AU39" s="72"/>
      <c r="AV39" s="90">
        <v>1</v>
      </c>
      <c r="AW39" s="72"/>
      <c r="AX39" s="72"/>
      <c r="AY39" s="72"/>
      <c r="AZ39" s="72"/>
      <c r="BA39" s="72"/>
      <c r="BB39" s="72"/>
      <c r="BC39" s="90">
        <v>10</v>
      </c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54">
        <f t="shared" si="1"/>
        <v>275</v>
      </c>
      <c r="BX39" s="56"/>
      <c r="BY39" s="56"/>
    </row>
    <row r="40" spans="1:77" s="76" customFormat="1" ht="13.5">
      <c r="A40" s="65">
        <v>55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90">
        <v>10</v>
      </c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90">
        <v>10</v>
      </c>
      <c r="AK40" s="72"/>
      <c r="AL40" s="72"/>
      <c r="AM40" s="72"/>
      <c r="AN40" s="72"/>
      <c r="AO40" s="72"/>
      <c r="AP40" s="90">
        <v>10</v>
      </c>
      <c r="AQ40" s="91">
        <v>17</v>
      </c>
      <c r="AR40" s="73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90">
        <v>1</v>
      </c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54">
        <f t="shared" si="1"/>
        <v>48</v>
      </c>
      <c r="BX40" s="56"/>
      <c r="BY40" s="56"/>
    </row>
    <row r="41" spans="1:77" s="76" customFormat="1" ht="13.5">
      <c r="A41" s="65">
        <v>52.5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90">
        <v>100</v>
      </c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90">
        <v>100</v>
      </c>
      <c r="AQ41" s="91">
        <v>20</v>
      </c>
      <c r="AR41" s="73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90">
        <v>5</v>
      </c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54">
        <f t="shared" si="1"/>
        <v>225</v>
      </c>
      <c r="BX41" s="56"/>
      <c r="BY41" s="56"/>
    </row>
    <row r="42" spans="1:77" s="76" customFormat="1" ht="13.5">
      <c r="A42" s="65">
        <v>51.5</v>
      </c>
      <c r="B42" s="72"/>
      <c r="C42" s="73"/>
      <c r="D42" s="72"/>
      <c r="E42" s="90">
        <v>6</v>
      </c>
      <c r="F42" s="90">
        <v>30</v>
      </c>
      <c r="G42" s="72"/>
      <c r="H42" s="72"/>
      <c r="I42" s="72"/>
      <c r="J42" s="90">
        <v>94</v>
      </c>
      <c r="K42" s="72"/>
      <c r="L42" s="72"/>
      <c r="M42" s="90">
        <v>1</v>
      </c>
      <c r="N42" s="72"/>
      <c r="O42" s="72"/>
      <c r="P42" s="72"/>
      <c r="Q42" s="72"/>
      <c r="R42" s="72"/>
      <c r="S42" s="72"/>
      <c r="T42" s="72"/>
      <c r="U42" s="72"/>
      <c r="V42" s="72"/>
      <c r="W42" s="90">
        <v>1</v>
      </c>
      <c r="X42" s="72"/>
      <c r="Y42" s="72"/>
      <c r="Z42" s="72"/>
      <c r="AA42" s="72"/>
      <c r="AB42" s="72"/>
      <c r="AC42" s="72"/>
      <c r="AD42" s="72"/>
      <c r="AE42" s="90">
        <v>3</v>
      </c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90">
        <v>4</v>
      </c>
      <c r="AQ42" s="90">
        <v>7</v>
      </c>
      <c r="AR42" s="72"/>
      <c r="AS42" s="72"/>
      <c r="AT42" s="72"/>
      <c r="AU42" s="72"/>
      <c r="AV42" s="72"/>
      <c r="AW42" s="72"/>
      <c r="AX42" s="90">
        <v>1</v>
      </c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90">
        <v>2</v>
      </c>
      <c r="BV42" s="72"/>
      <c r="BW42" s="54">
        <f t="shared" si="1"/>
        <v>149</v>
      </c>
      <c r="BX42" s="56"/>
      <c r="BY42" s="56"/>
    </row>
    <row r="43" spans="1:77" s="76" customFormat="1" ht="13.5">
      <c r="A43" s="65">
        <v>43.5</v>
      </c>
      <c r="B43" s="72"/>
      <c r="C43" s="72"/>
      <c r="D43" s="90">
        <v>2</v>
      </c>
      <c r="E43" s="72"/>
      <c r="F43" s="72"/>
      <c r="G43" s="72"/>
      <c r="H43" s="72"/>
      <c r="I43" s="72"/>
      <c r="J43" s="90">
        <v>2</v>
      </c>
      <c r="K43" s="72"/>
      <c r="L43" s="72"/>
      <c r="M43" s="90">
        <v>3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90">
        <v>2</v>
      </c>
      <c r="AQ43" s="90">
        <v>14</v>
      </c>
      <c r="AR43" s="72"/>
      <c r="AS43" s="72"/>
      <c r="AT43" s="72"/>
      <c r="AU43" s="90">
        <v>1</v>
      </c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54">
        <f t="shared" si="1"/>
        <v>24</v>
      </c>
      <c r="BX43" s="56"/>
      <c r="BY43" s="56"/>
    </row>
    <row r="44" spans="1:77" s="76" customFormat="1" ht="13.5">
      <c r="A44" s="65">
        <v>41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90">
        <v>32</v>
      </c>
      <c r="AK44" s="72"/>
      <c r="AL44" s="72"/>
      <c r="AM44" s="72"/>
      <c r="AN44" s="72"/>
      <c r="AO44" s="72"/>
      <c r="AP44" s="90">
        <v>14</v>
      </c>
      <c r="AQ44" s="90">
        <v>14</v>
      </c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90">
        <v>1</v>
      </c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54">
        <f t="shared" si="1"/>
        <v>61</v>
      </c>
      <c r="BX44" s="56"/>
      <c r="BY44" s="56"/>
    </row>
    <row r="45" spans="1:77" s="76" customFormat="1" ht="13.5">
      <c r="A45" s="65">
        <v>40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90">
        <v>28</v>
      </c>
      <c r="AK45" s="72"/>
      <c r="AL45" s="90">
        <v>6</v>
      </c>
      <c r="AM45" s="72"/>
      <c r="AN45" s="72"/>
      <c r="AO45" s="72"/>
      <c r="AP45" s="90">
        <v>1</v>
      </c>
      <c r="AQ45" s="90">
        <v>1</v>
      </c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54">
        <f t="shared" si="1"/>
        <v>36</v>
      </c>
      <c r="BX45" s="56"/>
      <c r="BY45" s="56"/>
    </row>
    <row r="46" spans="1:77" s="76" customFormat="1" ht="13.5">
      <c r="A46" s="65">
        <v>39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90">
        <v>23</v>
      </c>
      <c r="AK46" s="72"/>
      <c r="AL46" s="72"/>
      <c r="AM46" s="72"/>
      <c r="AN46" s="72"/>
      <c r="AO46" s="72"/>
      <c r="AP46" s="90">
        <v>4</v>
      </c>
      <c r="AQ46" s="90">
        <v>8</v>
      </c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54">
        <f t="shared" si="1"/>
        <v>35</v>
      </c>
      <c r="BX46" s="56"/>
      <c r="BY46" s="56"/>
    </row>
    <row r="47" spans="1:77" s="76" customFormat="1" ht="13.5">
      <c r="A47" s="65">
        <v>38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90">
        <v>16</v>
      </c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54">
        <f t="shared" si="1"/>
        <v>16</v>
      </c>
      <c r="BX47" s="56"/>
      <c r="BY47" s="56"/>
    </row>
    <row r="48" spans="1:75" ht="13.5">
      <c r="A48" s="65">
        <v>37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90">
        <v>8</v>
      </c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54">
        <f t="shared" si="1"/>
        <v>8</v>
      </c>
    </row>
    <row r="49" spans="1:77" s="76" customFormat="1" ht="13.5">
      <c r="A49" s="65">
        <v>35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90">
        <v>4</v>
      </c>
      <c r="AK49" s="72"/>
      <c r="AL49" s="90">
        <v>1</v>
      </c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54">
        <f t="shared" si="1"/>
        <v>5</v>
      </c>
      <c r="BX49" s="56"/>
      <c r="BY49" s="56"/>
    </row>
    <row r="50" spans="1:77" s="76" customFormat="1" ht="15">
      <c r="A50" s="65">
        <v>30.5</v>
      </c>
      <c r="B50" s="72"/>
      <c r="C50" s="72"/>
      <c r="D50" s="90">
        <v>1</v>
      </c>
      <c r="E50" s="72"/>
      <c r="F50" s="72"/>
      <c r="G50" s="72"/>
      <c r="H50" s="72"/>
      <c r="I50" s="72"/>
      <c r="J50" s="90">
        <v>6</v>
      </c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90">
        <v>12</v>
      </c>
      <c r="AF50" s="90">
        <v>1</v>
      </c>
      <c r="AG50" s="72"/>
      <c r="AH50" s="72"/>
      <c r="AI50" s="72"/>
      <c r="AJ50" s="90">
        <v>19</v>
      </c>
      <c r="AK50" s="72"/>
      <c r="AL50" s="90">
        <v>5</v>
      </c>
      <c r="AM50" s="72"/>
      <c r="AN50" s="72"/>
      <c r="AO50" s="72"/>
      <c r="AP50" s="90">
        <v>22</v>
      </c>
      <c r="AQ50" s="90">
        <v>5</v>
      </c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90">
        <v>3</v>
      </c>
      <c r="BG50" s="72"/>
      <c r="BH50" s="72"/>
      <c r="BI50" s="90">
        <v>2</v>
      </c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54">
        <f t="shared" si="1"/>
        <v>76</v>
      </c>
      <c r="BX50" s="85"/>
      <c r="BY50" s="56"/>
    </row>
    <row r="51" spans="1:77" s="76" customFormat="1" ht="13.5">
      <c r="A51" s="65">
        <v>30.4</v>
      </c>
      <c r="B51" s="72"/>
      <c r="C51" s="72"/>
      <c r="D51" s="72"/>
      <c r="E51" s="72"/>
      <c r="F51" s="72"/>
      <c r="G51" s="72"/>
      <c r="H51" s="72"/>
      <c r="I51" s="72"/>
      <c r="J51" s="90">
        <v>15</v>
      </c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90">
        <v>9</v>
      </c>
      <c r="AK51" s="72"/>
      <c r="AL51" s="72"/>
      <c r="AM51" s="72"/>
      <c r="AN51" s="72"/>
      <c r="AO51" s="72"/>
      <c r="AP51" s="73"/>
      <c r="AQ51" s="90">
        <v>3</v>
      </c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54">
        <f t="shared" si="1"/>
        <v>27</v>
      </c>
      <c r="BX51" s="56"/>
      <c r="BY51" s="56"/>
    </row>
    <row r="52" spans="1:77" s="76" customFormat="1" ht="13.5">
      <c r="A52" s="65">
        <v>28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90">
        <v>2</v>
      </c>
      <c r="AG52" s="72"/>
      <c r="AH52" s="72"/>
      <c r="AI52" s="72"/>
      <c r="AJ52" s="90">
        <v>50</v>
      </c>
      <c r="AK52" s="72"/>
      <c r="AL52" s="72"/>
      <c r="AM52" s="72"/>
      <c r="AN52" s="72"/>
      <c r="AO52" s="72"/>
      <c r="AP52" s="90">
        <v>2</v>
      </c>
      <c r="AQ52" s="90">
        <v>4</v>
      </c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54">
        <f t="shared" si="1"/>
        <v>58</v>
      </c>
      <c r="BX52" s="56"/>
      <c r="BY52" s="56"/>
    </row>
    <row r="53" spans="1:77" s="76" customFormat="1" ht="13.5">
      <c r="A53" s="65">
        <v>25.4</v>
      </c>
      <c r="B53" s="72"/>
      <c r="C53" s="72"/>
      <c r="D53" s="72"/>
      <c r="E53" s="72"/>
      <c r="F53" s="72"/>
      <c r="G53" s="72"/>
      <c r="H53" s="90">
        <v>1</v>
      </c>
      <c r="I53" s="72"/>
      <c r="J53" s="90">
        <v>1</v>
      </c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90">
        <f>38+9+43+2+10</f>
        <v>102</v>
      </c>
      <c r="AK53" s="72"/>
      <c r="AL53" s="72"/>
      <c r="AM53" s="72"/>
      <c r="AN53" s="72"/>
      <c r="AO53" s="72"/>
      <c r="AP53" s="90">
        <v>4</v>
      </c>
      <c r="AQ53" s="90">
        <f>8</f>
        <v>8</v>
      </c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90">
        <v>1</v>
      </c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54">
        <f t="shared" si="1"/>
        <v>117</v>
      </c>
      <c r="BX53" s="56"/>
      <c r="BY53" s="56"/>
    </row>
    <row r="54" spans="1:77" s="76" customFormat="1" ht="13.5">
      <c r="A54" s="65">
        <v>22</v>
      </c>
      <c r="B54" s="90">
        <v>10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90">
        <v>1</v>
      </c>
      <c r="AF54" s="72"/>
      <c r="AG54" s="72"/>
      <c r="AH54" s="72"/>
      <c r="AI54" s="72"/>
      <c r="AJ54" s="90">
        <v>125</v>
      </c>
      <c r="AK54" s="72"/>
      <c r="AL54" s="72"/>
      <c r="AM54" s="72"/>
      <c r="AN54" s="72"/>
      <c r="AO54" s="72"/>
      <c r="AP54" s="90">
        <v>4</v>
      </c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54">
        <f t="shared" si="1"/>
        <v>140</v>
      </c>
      <c r="BX54" s="56"/>
      <c r="BY54" s="56"/>
    </row>
    <row r="55" spans="1:77" s="76" customFormat="1" ht="13.5">
      <c r="A55" s="65">
        <v>19.5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90">
        <v>63</v>
      </c>
      <c r="AK55" s="72"/>
      <c r="AL55" s="72"/>
      <c r="AM55" s="72"/>
      <c r="AN55" s="72"/>
      <c r="AO55" s="72"/>
      <c r="AP55" s="72"/>
      <c r="AQ55" s="90">
        <v>2</v>
      </c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54">
        <f t="shared" si="1"/>
        <v>65</v>
      </c>
      <c r="BX55" s="56"/>
      <c r="BY55" s="56"/>
    </row>
    <row r="56" spans="1:77" s="76" customFormat="1" ht="13.5" customHeight="1">
      <c r="A56" s="65">
        <v>19</v>
      </c>
      <c r="B56" s="72"/>
      <c r="C56" s="72"/>
      <c r="D56" s="72"/>
      <c r="E56" s="72"/>
      <c r="F56" s="73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54">
        <f t="shared" si="1"/>
        <v>0</v>
      </c>
      <c r="BX56" s="56"/>
      <c r="BY56" s="56"/>
    </row>
    <row r="57" spans="1:77" s="76" customFormat="1" ht="13.5">
      <c r="A57" s="65">
        <v>18.3</v>
      </c>
      <c r="B57" s="72"/>
      <c r="C57" s="72"/>
      <c r="D57" s="72"/>
      <c r="E57" s="72"/>
      <c r="F57" s="72"/>
      <c r="G57" s="72"/>
      <c r="H57" s="72"/>
      <c r="I57" s="72"/>
      <c r="J57" s="90">
        <v>1</v>
      </c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90">
        <v>19</v>
      </c>
      <c r="AG57" s="72"/>
      <c r="AH57" s="72"/>
      <c r="AI57" s="72"/>
      <c r="AJ57" s="90">
        <v>1</v>
      </c>
      <c r="AK57" s="72"/>
      <c r="AL57" s="90">
        <v>1</v>
      </c>
      <c r="AM57" s="72"/>
      <c r="AN57" s="72"/>
      <c r="AO57" s="72"/>
      <c r="AP57" s="72"/>
      <c r="AQ57" s="90">
        <v>4</v>
      </c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90">
        <v>3</v>
      </c>
      <c r="BR57" s="72"/>
      <c r="BS57" s="72"/>
      <c r="BT57" s="72"/>
      <c r="BU57" s="72"/>
      <c r="BV57" s="72"/>
      <c r="BW57" s="54">
        <f t="shared" si="1"/>
        <v>29</v>
      </c>
      <c r="BX57" s="56"/>
      <c r="BY57" s="56"/>
    </row>
    <row r="58" spans="1:77" s="76" customFormat="1" ht="13.5">
      <c r="A58" s="65">
        <v>17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54">
        <f>SUM(B58:BU58)</f>
        <v>0</v>
      </c>
      <c r="BX58" s="56"/>
      <c r="BY58" s="56"/>
    </row>
    <row r="59" spans="1:77" s="76" customFormat="1" ht="13.5">
      <c r="A59" s="65">
        <v>13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54">
        <f>SUM(B59:BU59)</f>
        <v>0</v>
      </c>
      <c r="BX59" s="56"/>
      <c r="BY59" s="56"/>
    </row>
    <row r="60" spans="1:77" s="76" customFormat="1" ht="13.5">
      <c r="A60" s="65">
        <v>11.5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90">
        <f>110+24+2+44+7</f>
        <v>187</v>
      </c>
      <c r="AK60" s="72"/>
      <c r="AL60" s="72"/>
      <c r="AM60" s="72"/>
      <c r="AN60" s="72"/>
      <c r="AO60" s="72"/>
      <c r="AP60" s="72"/>
      <c r="AQ60" s="90">
        <v>1</v>
      </c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54">
        <f aca="true" t="shared" si="2" ref="BW60:BW88">SUM(B60:BU60)</f>
        <v>188</v>
      </c>
      <c r="BX60" s="56"/>
      <c r="BY60" s="56"/>
    </row>
    <row r="61" spans="1:75" ht="13.5">
      <c r="A61" s="65">
        <v>9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54">
        <f t="shared" si="2"/>
        <v>0</v>
      </c>
    </row>
    <row r="62" spans="1:77" s="76" customFormat="1" ht="13.5">
      <c r="A62" s="65">
        <v>7.3</v>
      </c>
      <c r="B62" s="90">
        <v>1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90">
        <v>1</v>
      </c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90">
        <v>1</v>
      </c>
      <c r="BV62" s="72"/>
      <c r="BW62" s="54">
        <f t="shared" si="2"/>
        <v>3</v>
      </c>
      <c r="BX62" s="56"/>
      <c r="BY62" s="56"/>
    </row>
    <row r="63" spans="1:75" ht="13.5">
      <c r="A63" s="65">
        <v>6.8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90">
        <v>1</v>
      </c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54">
        <f t="shared" si="2"/>
        <v>1</v>
      </c>
    </row>
    <row r="64" spans="1:75" ht="13.5">
      <c r="A64" s="65">
        <v>5.7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54">
        <f t="shared" si="2"/>
        <v>0</v>
      </c>
    </row>
    <row r="65" spans="1:75" ht="13.5">
      <c r="A65" s="65">
        <v>5.6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54">
        <f t="shared" si="2"/>
        <v>0</v>
      </c>
    </row>
    <row r="66" spans="1:77" s="76" customFormat="1" ht="13.5">
      <c r="A66" s="65">
        <v>3.2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90">
        <v>2</v>
      </c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54">
        <f t="shared" si="2"/>
        <v>2</v>
      </c>
      <c r="BX66" s="56"/>
      <c r="BY66" s="56"/>
    </row>
    <row r="67" spans="1:75" ht="13.5">
      <c r="A67" s="65">
        <v>2.9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54">
        <f t="shared" si="2"/>
        <v>0</v>
      </c>
    </row>
    <row r="68" spans="1:75" ht="13.5" customHeight="1">
      <c r="A68" s="65">
        <v>0.5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54">
        <f t="shared" si="2"/>
        <v>0</v>
      </c>
    </row>
    <row r="69" spans="1:77" s="76" customFormat="1" ht="13.5">
      <c r="A69" s="42" t="s">
        <v>295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90">
        <v>8</v>
      </c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54">
        <f t="shared" si="2"/>
        <v>8</v>
      </c>
      <c r="BX69" s="56"/>
      <c r="BY69" s="56"/>
    </row>
    <row r="70" spans="1:77" s="76" customFormat="1" ht="13.5">
      <c r="A70" s="42" t="s">
        <v>296</v>
      </c>
      <c r="B70" s="72"/>
      <c r="C70" s="72"/>
      <c r="D70" s="72"/>
      <c r="E70" s="72"/>
      <c r="F70" s="72"/>
      <c r="G70" s="72"/>
      <c r="H70" s="72"/>
      <c r="I70" s="72"/>
      <c r="J70" s="90">
        <v>2</v>
      </c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90">
        <v>5</v>
      </c>
      <c r="AD70" s="72"/>
      <c r="AE70" s="72"/>
      <c r="AF70" s="72"/>
      <c r="AG70" s="72"/>
      <c r="AH70" s="72"/>
      <c r="AI70" s="72"/>
      <c r="AJ70" s="73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54">
        <f t="shared" si="2"/>
        <v>7</v>
      </c>
      <c r="BX70" s="56"/>
      <c r="BY70" s="56"/>
    </row>
    <row r="71" spans="1:77" s="76" customFormat="1" ht="13.5">
      <c r="A71" s="43" t="s">
        <v>303</v>
      </c>
      <c r="B71" s="72"/>
      <c r="C71" s="72"/>
      <c r="D71" s="72"/>
      <c r="E71" s="72"/>
      <c r="F71" s="72"/>
      <c r="G71" s="72"/>
      <c r="H71" s="90">
        <v>1</v>
      </c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90">
        <v>70</v>
      </c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90">
        <v>3</v>
      </c>
      <c r="BN71" s="72"/>
      <c r="BO71" s="72"/>
      <c r="BP71" s="72"/>
      <c r="BQ71" s="72"/>
      <c r="BR71" s="72"/>
      <c r="BS71" s="72"/>
      <c r="BT71" s="72"/>
      <c r="BU71" s="72"/>
      <c r="BV71" s="72"/>
      <c r="BW71" s="54">
        <f t="shared" si="2"/>
        <v>74</v>
      </c>
      <c r="BX71" s="86"/>
      <c r="BY71" s="56"/>
    </row>
    <row r="72" spans="1:75" ht="13.5">
      <c r="A72" s="43" t="s">
        <v>308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90">
        <v>17</v>
      </c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54">
        <f t="shared" si="2"/>
        <v>17</v>
      </c>
    </row>
    <row r="73" spans="1:77" s="76" customFormat="1" ht="13.5">
      <c r="A73" s="43" t="s">
        <v>304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90">
        <v>15</v>
      </c>
      <c r="AG73" s="72"/>
      <c r="AH73" s="72"/>
      <c r="AI73" s="72"/>
      <c r="AJ73" s="90">
        <v>185</v>
      </c>
      <c r="AK73" s="72"/>
      <c r="AL73" s="90">
        <v>1</v>
      </c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54">
        <f t="shared" si="2"/>
        <v>201</v>
      </c>
      <c r="BX73" s="56"/>
      <c r="BY73" s="56"/>
    </row>
    <row r="74" spans="1:75" ht="13.5">
      <c r="A74" s="43" t="s">
        <v>281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54">
        <f t="shared" si="2"/>
        <v>0</v>
      </c>
    </row>
    <row r="75" spans="1:75" ht="13.5">
      <c r="A75" s="43" t="s">
        <v>282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54">
        <f t="shared" si="2"/>
        <v>0</v>
      </c>
    </row>
    <row r="76" spans="1:75" ht="13.5">
      <c r="A76" s="43" t="s">
        <v>305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54">
        <f t="shared" si="2"/>
        <v>0</v>
      </c>
    </row>
    <row r="77" spans="1:75" ht="13.5">
      <c r="A77" s="43" t="s">
        <v>292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90">
        <v>95</v>
      </c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54">
        <f t="shared" si="2"/>
        <v>95</v>
      </c>
    </row>
    <row r="78" spans="1:77" s="76" customFormat="1" ht="13.5">
      <c r="A78" s="43" t="s">
        <v>283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90">
        <v>1</v>
      </c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54">
        <f>SUM(B78:BU78)</f>
        <v>1</v>
      </c>
      <c r="BX78" s="87"/>
      <c r="BY78" s="56"/>
    </row>
    <row r="79" spans="1:75" ht="13.5">
      <c r="A79" s="44" t="s">
        <v>301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54">
        <f t="shared" si="2"/>
        <v>0</v>
      </c>
    </row>
    <row r="80" spans="1:75" ht="13.5">
      <c r="A80" s="44" t="s">
        <v>302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90">
        <v>1</v>
      </c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54">
        <f t="shared" si="2"/>
        <v>1</v>
      </c>
    </row>
    <row r="81" spans="1:75" ht="13.5">
      <c r="A81" s="65">
        <v>-1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54">
        <f t="shared" si="2"/>
        <v>0</v>
      </c>
    </row>
    <row r="82" spans="1:75" ht="13.5">
      <c r="A82" s="65">
        <v>-2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90">
        <v>34</v>
      </c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54">
        <f t="shared" si="2"/>
        <v>34</v>
      </c>
    </row>
    <row r="83" spans="1:75" ht="13.5">
      <c r="A83" s="65">
        <v>-4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54">
        <f t="shared" si="2"/>
        <v>0</v>
      </c>
    </row>
    <row r="84" spans="1:75" ht="13.5">
      <c r="A84" s="65">
        <v>-4.1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54">
        <f t="shared" si="2"/>
        <v>0</v>
      </c>
    </row>
    <row r="85" spans="1:75" ht="13.5">
      <c r="A85" s="65">
        <v>-5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54">
        <f t="shared" si="2"/>
        <v>0</v>
      </c>
    </row>
    <row r="86" spans="1:75" ht="13.5">
      <c r="A86" s="65">
        <v>-7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54">
        <f t="shared" si="2"/>
        <v>0</v>
      </c>
    </row>
    <row r="87" spans="1:77" s="76" customFormat="1" ht="13.5">
      <c r="A87" s="65">
        <v>-8.6</v>
      </c>
      <c r="B87" s="72"/>
      <c r="C87" s="72"/>
      <c r="D87" s="72"/>
      <c r="E87" s="72"/>
      <c r="F87" s="72"/>
      <c r="G87" s="72"/>
      <c r="H87" s="72"/>
      <c r="I87" s="72"/>
      <c r="J87" s="90">
        <v>4</v>
      </c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90">
        <v>2</v>
      </c>
      <c r="AC87" s="72"/>
      <c r="AD87" s="72"/>
      <c r="AE87" s="72"/>
      <c r="AF87" s="72"/>
      <c r="AG87" s="72"/>
      <c r="AH87" s="72"/>
      <c r="AI87" s="72"/>
      <c r="AJ87" s="90">
        <v>411</v>
      </c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90">
        <v>1</v>
      </c>
      <c r="BG87" s="72"/>
      <c r="BH87" s="72"/>
      <c r="BI87" s="72"/>
      <c r="BJ87" s="72"/>
      <c r="BK87" s="72"/>
      <c r="BL87" s="90">
        <v>2</v>
      </c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54">
        <f t="shared" si="2"/>
        <v>420</v>
      </c>
      <c r="BX87" s="56"/>
      <c r="BY87" s="56"/>
    </row>
    <row r="88" spans="1:75" ht="13.5">
      <c r="A88" s="65">
        <v>-9.1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54">
        <f t="shared" si="2"/>
        <v>0</v>
      </c>
    </row>
    <row r="89" spans="1:75" ht="13.5">
      <c r="A89" s="29" t="s">
        <v>214</v>
      </c>
      <c r="B89" s="24">
        <f aca="true" t="shared" si="3" ref="B89:AG89">SUM(B2:B88)</f>
        <v>12</v>
      </c>
      <c r="C89" s="24">
        <f t="shared" si="3"/>
        <v>0</v>
      </c>
      <c r="D89" s="24">
        <f t="shared" si="3"/>
        <v>896</v>
      </c>
      <c r="E89" s="24">
        <f t="shared" si="3"/>
        <v>17</v>
      </c>
      <c r="F89" s="24">
        <f t="shared" si="3"/>
        <v>214</v>
      </c>
      <c r="G89" s="24">
        <f t="shared" si="3"/>
        <v>42</v>
      </c>
      <c r="H89" s="24">
        <f t="shared" si="3"/>
        <v>10</v>
      </c>
      <c r="I89" s="24">
        <f t="shared" si="3"/>
        <v>0</v>
      </c>
      <c r="J89" s="24">
        <f t="shared" si="3"/>
        <v>189</v>
      </c>
      <c r="K89" s="24">
        <f t="shared" si="3"/>
        <v>1</v>
      </c>
      <c r="L89" s="24">
        <f t="shared" si="3"/>
        <v>0</v>
      </c>
      <c r="M89" s="24">
        <f t="shared" si="3"/>
        <v>42</v>
      </c>
      <c r="N89" s="24">
        <f t="shared" si="3"/>
        <v>7</v>
      </c>
      <c r="O89" s="24">
        <f t="shared" si="3"/>
        <v>0</v>
      </c>
      <c r="P89" s="24">
        <f t="shared" si="3"/>
        <v>574</v>
      </c>
      <c r="Q89" s="24">
        <f t="shared" si="3"/>
        <v>1</v>
      </c>
      <c r="R89" s="24">
        <f t="shared" si="3"/>
        <v>4</v>
      </c>
      <c r="S89" s="24">
        <f t="shared" si="3"/>
        <v>0</v>
      </c>
      <c r="T89" s="24">
        <f t="shared" si="3"/>
        <v>1</v>
      </c>
      <c r="U89" s="24">
        <f t="shared" si="3"/>
        <v>0</v>
      </c>
      <c r="V89" s="24">
        <f t="shared" si="3"/>
        <v>4</v>
      </c>
      <c r="W89" s="24">
        <f t="shared" si="3"/>
        <v>1</v>
      </c>
      <c r="X89" s="24">
        <f t="shared" si="3"/>
        <v>0</v>
      </c>
      <c r="Y89" s="24">
        <f t="shared" si="3"/>
        <v>4</v>
      </c>
      <c r="Z89" s="24">
        <f t="shared" si="3"/>
        <v>0</v>
      </c>
      <c r="AA89" s="24">
        <f t="shared" si="3"/>
        <v>0</v>
      </c>
      <c r="AB89" s="24">
        <f t="shared" si="3"/>
        <v>2</v>
      </c>
      <c r="AC89" s="24">
        <f t="shared" si="3"/>
        <v>5</v>
      </c>
      <c r="AD89" s="24">
        <f t="shared" si="3"/>
        <v>0</v>
      </c>
      <c r="AE89" s="24">
        <f t="shared" si="3"/>
        <v>160</v>
      </c>
      <c r="AF89" s="24">
        <f t="shared" si="3"/>
        <v>38</v>
      </c>
      <c r="AG89" s="24">
        <f t="shared" si="3"/>
        <v>0</v>
      </c>
      <c r="AH89" s="24">
        <f aca="true" t="shared" si="4" ref="AH89:BM89">SUM(AH2:AH88)</f>
        <v>2</v>
      </c>
      <c r="AI89" s="24">
        <f t="shared" si="4"/>
        <v>0</v>
      </c>
      <c r="AJ89" s="24">
        <f t="shared" si="4"/>
        <v>1502</v>
      </c>
      <c r="AK89" s="24">
        <f t="shared" si="4"/>
        <v>1</v>
      </c>
      <c r="AL89" s="24">
        <f t="shared" si="4"/>
        <v>14</v>
      </c>
      <c r="AM89" s="24">
        <f t="shared" si="4"/>
        <v>0</v>
      </c>
      <c r="AN89" s="24">
        <f t="shared" si="4"/>
        <v>0</v>
      </c>
      <c r="AO89" s="24">
        <f t="shared" si="4"/>
        <v>1</v>
      </c>
      <c r="AP89" s="24">
        <f t="shared" si="4"/>
        <v>231</v>
      </c>
      <c r="AQ89" s="24">
        <f t="shared" si="4"/>
        <v>226</v>
      </c>
      <c r="AR89" s="24">
        <f t="shared" si="4"/>
        <v>2</v>
      </c>
      <c r="AS89" s="24">
        <f t="shared" si="4"/>
        <v>2</v>
      </c>
      <c r="AT89" s="24">
        <f t="shared" si="4"/>
        <v>11</v>
      </c>
      <c r="AU89" s="24">
        <f t="shared" si="4"/>
        <v>2</v>
      </c>
      <c r="AV89" s="24">
        <f t="shared" si="4"/>
        <v>29</v>
      </c>
      <c r="AW89" s="24">
        <f t="shared" si="4"/>
        <v>96</v>
      </c>
      <c r="AX89" s="24">
        <f t="shared" si="4"/>
        <v>3</v>
      </c>
      <c r="AY89" s="24">
        <f t="shared" si="4"/>
        <v>15</v>
      </c>
      <c r="AZ89" s="24">
        <f t="shared" si="4"/>
        <v>1</v>
      </c>
      <c r="BA89" s="24">
        <f t="shared" si="4"/>
        <v>0</v>
      </c>
      <c r="BB89" s="24">
        <f t="shared" si="4"/>
        <v>0</v>
      </c>
      <c r="BC89" s="24">
        <f t="shared" si="4"/>
        <v>29</v>
      </c>
      <c r="BD89" s="24">
        <f t="shared" si="4"/>
        <v>2</v>
      </c>
      <c r="BE89" s="24">
        <f t="shared" si="4"/>
        <v>0</v>
      </c>
      <c r="BF89" s="24">
        <f t="shared" si="4"/>
        <v>17</v>
      </c>
      <c r="BG89" s="24">
        <f t="shared" si="4"/>
        <v>0</v>
      </c>
      <c r="BH89" s="24">
        <f t="shared" si="4"/>
        <v>0</v>
      </c>
      <c r="BI89" s="24">
        <f t="shared" si="4"/>
        <v>2</v>
      </c>
      <c r="BJ89" s="24">
        <f t="shared" si="4"/>
        <v>1</v>
      </c>
      <c r="BK89" s="24">
        <f t="shared" si="4"/>
        <v>0</v>
      </c>
      <c r="BL89" s="24">
        <f t="shared" si="4"/>
        <v>2</v>
      </c>
      <c r="BM89" s="24">
        <f t="shared" si="4"/>
        <v>3</v>
      </c>
      <c r="BN89" s="24">
        <f aca="true" t="shared" si="5" ref="BN89:BW89">SUM(BN2:BN88)</f>
        <v>0</v>
      </c>
      <c r="BO89" s="24">
        <f t="shared" si="5"/>
        <v>0</v>
      </c>
      <c r="BP89" s="24">
        <f t="shared" si="5"/>
        <v>0</v>
      </c>
      <c r="BQ89" s="24">
        <f t="shared" si="5"/>
        <v>3</v>
      </c>
      <c r="BR89" s="24">
        <f t="shared" si="5"/>
        <v>0</v>
      </c>
      <c r="BS89" s="24">
        <f t="shared" si="5"/>
        <v>0</v>
      </c>
      <c r="BT89" s="24">
        <f t="shared" si="5"/>
        <v>0</v>
      </c>
      <c r="BU89" s="24">
        <f t="shared" si="5"/>
        <v>3</v>
      </c>
      <c r="BV89" s="24">
        <f t="shared" si="5"/>
        <v>1</v>
      </c>
      <c r="BW89" s="24">
        <f t="shared" si="5"/>
        <v>4425</v>
      </c>
    </row>
    <row r="90" spans="1:75" ht="13.5">
      <c r="A90" s="35"/>
      <c r="BW90" s="36"/>
    </row>
    <row r="91" ht="13.5">
      <c r="A91" s="57" t="s">
        <v>307</v>
      </c>
    </row>
  </sheetData>
  <sheetProtection/>
  <printOptions/>
  <pageMargins left="0.7" right="0.7" top="0.75" bottom="0.75" header="0.3" footer="0.3"/>
  <pageSetup fitToHeight="0" fitToWidth="1" horizontalDpi="600" verticalDpi="600" orientation="landscape" scale="41"/>
  <headerFooter alignWithMargins="0">
    <oddHeader>&amp;C&amp;"Calibri,Regular"&amp;K000000Day in the Life of the Hudson 
Fish 10/12/17
</oddHeader>
    <oddFooter>&amp;R&amp;"Calibri,Regular"&amp;K000000&amp;P</oddFooter>
  </headerFooter>
  <rowBreaks count="1" manualBreakCount="1">
    <brk id="79" max="7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91"/>
  <sheetViews>
    <sheetView zoomScale="132" zoomScaleNormal="132" workbookViewId="0" topLeftCell="A1">
      <pane ySplit="1" topLeftCell="BM62" activePane="bottomLeft" state="frozen"/>
      <selection pane="topLeft" activeCell="A1" sqref="A1"/>
      <selection pane="bottomLeft" activeCell="H6" sqref="H6"/>
    </sheetView>
  </sheetViews>
  <sheetFormatPr defaultColWidth="8.8515625" defaultRowHeight="15"/>
  <cols>
    <col min="1" max="1" width="8.8515625" style="17" customWidth="1"/>
    <col min="2" max="3" width="3.7109375" style="0" customWidth="1"/>
    <col min="4" max="4" width="4.00390625" style="0" customWidth="1"/>
    <col min="5" max="5" width="3.8515625" style="0" customWidth="1"/>
    <col min="6" max="6" width="4.140625" style="0" customWidth="1"/>
    <col min="7" max="7" width="3.8515625" style="0" customWidth="1"/>
    <col min="8" max="8" width="4.28125" style="0" customWidth="1"/>
    <col min="9" max="9" width="3.421875" style="0" customWidth="1"/>
    <col min="10" max="10" width="4.140625" style="0" customWidth="1"/>
    <col min="11" max="11" width="3.8515625" style="0" customWidth="1"/>
    <col min="12" max="15" width="4.140625" style="0" customWidth="1"/>
    <col min="16" max="16" width="4.00390625" style="0" customWidth="1"/>
    <col min="17" max="20" width="3.8515625" style="0" customWidth="1"/>
    <col min="21" max="21" width="7.00390625" style="110" customWidth="1"/>
    <col min="22" max="24" width="3.8515625" style="0" customWidth="1"/>
    <col min="25" max="25" width="4.140625" style="0" customWidth="1"/>
    <col min="26" max="27" width="3.8515625" style="0" customWidth="1"/>
    <col min="28" max="28" width="4.00390625" style="0" customWidth="1"/>
    <col min="29" max="29" width="3.7109375" style="0" customWidth="1"/>
    <col min="30" max="30" width="4.28125" style="0" customWidth="1"/>
    <col min="31" max="31" width="3.7109375" style="0" customWidth="1"/>
    <col min="32" max="34" width="3.8515625" style="0" customWidth="1"/>
    <col min="35" max="35" width="4.421875" style="0" customWidth="1"/>
    <col min="36" max="39" width="4.00390625" style="0" customWidth="1"/>
    <col min="40" max="41" width="3.7109375" style="0" customWidth="1"/>
    <col min="42" max="42" width="4.421875" style="0" customWidth="1"/>
    <col min="43" max="43" width="4.140625" style="0" customWidth="1"/>
    <col min="44" max="44" width="4.00390625" style="0" customWidth="1"/>
    <col min="45" max="45" width="4.140625" style="0" customWidth="1"/>
    <col min="46" max="46" width="3.421875" style="0" customWidth="1"/>
    <col min="47" max="47" width="4.140625" style="0" customWidth="1"/>
    <col min="48" max="48" width="4.00390625" style="0" customWidth="1"/>
    <col min="49" max="49" width="3.8515625" style="0" customWidth="1"/>
    <col min="50" max="50" width="2.8515625" style="0" customWidth="1"/>
    <col min="51" max="52" width="4.00390625" style="0" customWidth="1"/>
    <col min="53" max="53" width="3.7109375" style="0" customWidth="1"/>
    <col min="54" max="54" width="3.140625" style="0" customWidth="1"/>
    <col min="55" max="55" width="3.28125" style="0" customWidth="1"/>
    <col min="56" max="57" width="3.8515625" style="0" customWidth="1"/>
    <col min="58" max="58" width="3.421875" style="0" customWidth="1"/>
    <col min="59" max="61" width="3.8515625" style="0" customWidth="1"/>
    <col min="62" max="62" width="3.140625" style="0" customWidth="1"/>
    <col min="63" max="63" width="5.7109375" style="0" customWidth="1"/>
    <col min="64" max="64" width="8.8515625" style="0" customWidth="1"/>
    <col min="65" max="65" width="11.28125" style="0" customWidth="1"/>
  </cols>
  <sheetData>
    <row r="1" spans="1:75" ht="207.75" customHeight="1">
      <c r="A1" s="21" t="s">
        <v>153</v>
      </c>
      <c r="B1" s="16" t="s">
        <v>59</v>
      </c>
      <c r="C1" s="16" t="s">
        <v>60</v>
      </c>
      <c r="D1" s="16" t="s">
        <v>61</v>
      </c>
      <c r="E1" s="16" t="s">
        <v>62</v>
      </c>
      <c r="F1" s="16" t="s">
        <v>63</v>
      </c>
      <c r="G1" s="16" t="s">
        <v>64</v>
      </c>
      <c r="H1" s="16" t="s">
        <v>65</v>
      </c>
      <c r="I1" s="16" t="s">
        <v>66</v>
      </c>
      <c r="J1" s="16" t="s">
        <v>67</v>
      </c>
      <c r="K1" s="16" t="s">
        <v>68</v>
      </c>
      <c r="L1" s="16" t="s">
        <v>69</v>
      </c>
      <c r="M1" s="16" t="s">
        <v>70</v>
      </c>
      <c r="N1" s="103" t="s">
        <v>162</v>
      </c>
      <c r="O1" s="16" t="s">
        <v>327</v>
      </c>
      <c r="P1" s="1" t="s">
        <v>324</v>
      </c>
      <c r="Q1" s="1" t="s">
        <v>72</v>
      </c>
      <c r="R1" s="16" t="s">
        <v>73</v>
      </c>
      <c r="S1" s="103" t="s">
        <v>318</v>
      </c>
      <c r="T1" s="16" t="s">
        <v>323</v>
      </c>
      <c r="U1" s="16" t="s">
        <v>330</v>
      </c>
      <c r="V1" s="1" t="s">
        <v>329</v>
      </c>
      <c r="W1" s="16" t="s">
        <v>74</v>
      </c>
      <c r="X1" s="103" t="s">
        <v>315</v>
      </c>
      <c r="Y1" s="16" t="s">
        <v>75</v>
      </c>
      <c r="Z1" s="16" t="s">
        <v>76</v>
      </c>
      <c r="AA1" s="103" t="s">
        <v>82</v>
      </c>
      <c r="AB1" s="16" t="s">
        <v>77</v>
      </c>
      <c r="AC1" s="16" t="s">
        <v>78</v>
      </c>
      <c r="AD1" s="16" t="s">
        <v>79</v>
      </c>
      <c r="AE1" s="67" t="s">
        <v>80</v>
      </c>
      <c r="AF1" s="16" t="s">
        <v>81</v>
      </c>
      <c r="AG1" s="103" t="s">
        <v>102</v>
      </c>
      <c r="AH1" s="106" t="s">
        <v>325</v>
      </c>
      <c r="AI1" s="103" t="s">
        <v>328</v>
      </c>
      <c r="AJ1" s="16" t="s">
        <v>83</v>
      </c>
      <c r="AK1" s="103" t="s">
        <v>71</v>
      </c>
      <c r="AL1" s="16" t="s">
        <v>84</v>
      </c>
      <c r="AM1" s="16" t="s">
        <v>85</v>
      </c>
      <c r="AN1" s="16" t="s">
        <v>86</v>
      </c>
      <c r="AO1" s="16" t="s">
        <v>87</v>
      </c>
      <c r="AP1" s="16" t="s">
        <v>88</v>
      </c>
      <c r="AQ1" s="16" t="s">
        <v>89</v>
      </c>
      <c r="AR1" s="16" t="s">
        <v>90</v>
      </c>
      <c r="AS1" s="16" t="s">
        <v>91</v>
      </c>
      <c r="AT1" s="16" t="s">
        <v>92</v>
      </c>
      <c r="AU1" s="16" t="s">
        <v>93</v>
      </c>
      <c r="AV1" s="16" t="s">
        <v>94</v>
      </c>
      <c r="AW1" s="16" t="s">
        <v>95</v>
      </c>
      <c r="AX1" s="16" t="s">
        <v>96</v>
      </c>
      <c r="AY1" s="16" t="s">
        <v>97</v>
      </c>
      <c r="AZ1" s="16" t="s">
        <v>98</v>
      </c>
      <c r="BA1" s="16" t="s">
        <v>99</v>
      </c>
      <c r="BB1" s="16" t="s">
        <v>326</v>
      </c>
      <c r="BC1" s="16" t="s">
        <v>100</v>
      </c>
      <c r="BD1" s="16" t="s">
        <v>101</v>
      </c>
      <c r="BE1" s="103" t="s">
        <v>311</v>
      </c>
      <c r="BF1" s="16" t="s">
        <v>103</v>
      </c>
      <c r="BG1" s="16" t="s">
        <v>104</v>
      </c>
      <c r="BH1" s="16" t="s">
        <v>316</v>
      </c>
      <c r="BI1" s="16" t="s">
        <v>105</v>
      </c>
      <c r="BJ1" s="16" t="s">
        <v>233</v>
      </c>
      <c r="BK1" s="16" t="s">
        <v>106</v>
      </c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</row>
    <row r="2" spans="1:75" ht="15">
      <c r="A2" s="69" t="s">
        <v>298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05"/>
      <c r="O2" s="30"/>
      <c r="P2" s="30"/>
      <c r="Q2" s="30"/>
      <c r="R2" s="30"/>
      <c r="S2" s="105"/>
      <c r="T2" s="30"/>
      <c r="U2" s="72"/>
      <c r="V2" s="30"/>
      <c r="W2" s="30"/>
      <c r="X2" s="105"/>
      <c r="Y2" s="30"/>
      <c r="Z2" s="30"/>
      <c r="AA2" s="105"/>
      <c r="AB2" s="30"/>
      <c r="AC2" s="30"/>
      <c r="AD2" s="30"/>
      <c r="AE2" s="101"/>
      <c r="AF2" s="30"/>
      <c r="AG2" s="105"/>
      <c r="AH2" s="107"/>
      <c r="AI2" s="105"/>
      <c r="AJ2" s="30"/>
      <c r="AK2" s="105"/>
      <c r="AL2" s="30">
        <v>2</v>
      </c>
      <c r="AM2" s="30"/>
      <c r="AN2" s="30"/>
      <c r="AO2" s="30"/>
      <c r="AP2" s="30"/>
      <c r="AQ2" s="30"/>
      <c r="AR2" s="30"/>
      <c r="AS2" s="30"/>
      <c r="AT2" s="30"/>
      <c r="AU2" s="30">
        <v>42</v>
      </c>
      <c r="AV2" s="30">
        <v>1</v>
      </c>
      <c r="AW2" s="30">
        <v>1</v>
      </c>
      <c r="AX2" s="30"/>
      <c r="AY2" s="30">
        <v>2</v>
      </c>
      <c r="AZ2" s="30"/>
      <c r="BA2" s="30"/>
      <c r="BB2" s="30">
        <v>1</v>
      </c>
      <c r="BC2" s="30"/>
      <c r="BD2" s="30"/>
      <c r="BE2" s="105"/>
      <c r="BF2" s="30">
        <v>40</v>
      </c>
      <c r="BG2" s="30"/>
      <c r="BH2" s="30"/>
      <c r="BI2" s="30"/>
      <c r="BJ2" s="30"/>
      <c r="BK2" s="24">
        <f>SUM(B2:BJ2)</f>
        <v>89</v>
      </c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</row>
    <row r="3" spans="1:75" ht="15">
      <c r="A3" s="69" t="s">
        <v>299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105"/>
      <c r="O3" s="30"/>
      <c r="P3" s="30"/>
      <c r="Q3" s="30"/>
      <c r="R3" s="30"/>
      <c r="S3" s="105"/>
      <c r="T3" s="30"/>
      <c r="U3" s="72"/>
      <c r="V3" s="30"/>
      <c r="W3" s="30"/>
      <c r="X3" s="105"/>
      <c r="Y3" s="30"/>
      <c r="Z3" s="30"/>
      <c r="AA3" s="105"/>
      <c r="AB3" s="30"/>
      <c r="AC3" s="30"/>
      <c r="AD3" s="30"/>
      <c r="AE3" s="101"/>
      <c r="AF3" s="30"/>
      <c r="AG3" s="105"/>
      <c r="AH3" s="107"/>
      <c r="AI3" s="105"/>
      <c r="AJ3" s="30"/>
      <c r="AK3" s="105"/>
      <c r="AL3" s="30"/>
      <c r="AM3" s="30"/>
      <c r="AN3" s="30"/>
      <c r="AO3" s="30"/>
      <c r="AP3" s="30"/>
      <c r="AQ3" s="102">
        <v>1</v>
      </c>
      <c r="AR3" s="30"/>
      <c r="AS3" s="30"/>
      <c r="AT3" s="30"/>
      <c r="AU3" s="30">
        <v>19</v>
      </c>
      <c r="AV3" s="30">
        <v>2</v>
      </c>
      <c r="AW3" s="30">
        <v>47</v>
      </c>
      <c r="AX3" s="30"/>
      <c r="AY3" s="30"/>
      <c r="AZ3" s="30"/>
      <c r="BA3" s="30"/>
      <c r="BB3" s="30">
        <v>1</v>
      </c>
      <c r="BC3" s="30"/>
      <c r="BD3" s="30"/>
      <c r="BE3" s="105"/>
      <c r="BF3" s="30"/>
      <c r="BG3" s="30"/>
      <c r="BH3" s="30"/>
      <c r="BI3" s="30"/>
      <c r="BJ3" s="30"/>
      <c r="BK3" s="24">
        <f aca="true" t="shared" si="0" ref="BK3:BK65">SUM(B3:BJ3)</f>
        <v>70</v>
      </c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</row>
    <row r="4" spans="1:75" ht="13.5">
      <c r="A4" s="65" t="s">
        <v>184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05"/>
      <c r="O4" s="30"/>
      <c r="P4" s="30"/>
      <c r="Q4" s="30"/>
      <c r="R4" s="30"/>
      <c r="S4" s="105"/>
      <c r="T4" s="30"/>
      <c r="U4" s="72"/>
      <c r="V4" s="30"/>
      <c r="W4" s="30"/>
      <c r="X4" s="105"/>
      <c r="Y4" s="30"/>
      <c r="Z4" s="30"/>
      <c r="AA4" s="105"/>
      <c r="AB4" s="30"/>
      <c r="AC4" s="30"/>
      <c r="AD4" s="30"/>
      <c r="AE4" s="101"/>
      <c r="AF4" s="30"/>
      <c r="AG4" s="105"/>
      <c r="AH4" s="107"/>
      <c r="AI4" s="105"/>
      <c r="AJ4" s="30"/>
      <c r="AK4" s="105"/>
      <c r="AL4" s="30"/>
      <c r="AM4" s="30"/>
      <c r="AN4" s="30"/>
      <c r="AO4" s="30"/>
      <c r="AP4" s="30"/>
      <c r="AQ4" s="30"/>
      <c r="AR4" s="30"/>
      <c r="AS4" s="30"/>
      <c r="AT4" s="30"/>
      <c r="AU4" s="30">
        <v>68</v>
      </c>
      <c r="AV4" s="30">
        <v>13</v>
      </c>
      <c r="AW4" s="30">
        <v>6</v>
      </c>
      <c r="AX4" s="30"/>
      <c r="AY4" s="30"/>
      <c r="AZ4" s="30"/>
      <c r="BA4" s="30">
        <v>8</v>
      </c>
      <c r="BB4" s="30">
        <v>3</v>
      </c>
      <c r="BC4" s="30"/>
      <c r="BD4" s="30"/>
      <c r="BE4" s="105"/>
      <c r="BF4" s="30"/>
      <c r="BG4" s="30"/>
      <c r="BH4" s="30"/>
      <c r="BI4" s="30"/>
      <c r="BJ4" s="30"/>
      <c r="BK4" s="24">
        <f t="shared" si="0"/>
        <v>98</v>
      </c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</row>
    <row r="5" spans="1:75" ht="13.5">
      <c r="A5" s="65" t="s">
        <v>300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105"/>
      <c r="O5" s="30"/>
      <c r="P5" s="30"/>
      <c r="Q5" s="30"/>
      <c r="R5" s="30"/>
      <c r="S5" s="105"/>
      <c r="T5" s="30"/>
      <c r="U5" s="72"/>
      <c r="V5" s="30"/>
      <c r="W5" s="30"/>
      <c r="X5" s="105"/>
      <c r="Y5" s="30"/>
      <c r="Z5" s="30"/>
      <c r="AA5" s="105"/>
      <c r="AB5" s="30"/>
      <c r="AC5" s="30"/>
      <c r="AD5" s="30"/>
      <c r="AE5" s="101"/>
      <c r="AF5" s="30"/>
      <c r="AG5" s="105"/>
      <c r="AH5" s="107"/>
      <c r="AI5" s="105"/>
      <c r="AJ5" s="30"/>
      <c r="AK5" s="105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105"/>
      <c r="BF5" s="30"/>
      <c r="BG5" s="30"/>
      <c r="BH5" s="30"/>
      <c r="BI5" s="30"/>
      <c r="BJ5" s="30"/>
      <c r="BK5" s="24">
        <f t="shared" si="0"/>
        <v>0</v>
      </c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</row>
    <row r="6" spans="1:75" ht="13.5">
      <c r="A6" s="65">
        <v>300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105"/>
      <c r="O6" s="30"/>
      <c r="P6" s="30"/>
      <c r="Q6" s="30"/>
      <c r="R6" s="30"/>
      <c r="S6" s="105"/>
      <c r="T6" s="30"/>
      <c r="U6" s="72"/>
      <c r="V6" s="30"/>
      <c r="W6" s="30"/>
      <c r="X6" s="105"/>
      <c r="Y6" s="30"/>
      <c r="Z6" s="30"/>
      <c r="AA6" s="105"/>
      <c r="AB6" s="30"/>
      <c r="AC6" s="30"/>
      <c r="AD6" s="30"/>
      <c r="AE6" s="101"/>
      <c r="AF6" s="30"/>
      <c r="AG6" s="105"/>
      <c r="AH6" s="107"/>
      <c r="AI6" s="105"/>
      <c r="AJ6" s="30"/>
      <c r="AK6" s="105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105"/>
      <c r="BF6" s="30"/>
      <c r="BG6" s="30"/>
      <c r="BH6" s="30"/>
      <c r="BI6" s="30"/>
      <c r="BJ6" s="30"/>
      <c r="BK6" s="24">
        <f t="shared" si="0"/>
        <v>0</v>
      </c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</row>
    <row r="7" spans="1:75" ht="13.5">
      <c r="A7" s="65">
        <v>200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105"/>
      <c r="O7" s="30"/>
      <c r="P7" s="30"/>
      <c r="Q7" s="30"/>
      <c r="R7" s="30"/>
      <c r="S7" s="105"/>
      <c r="T7" s="30"/>
      <c r="U7" s="72"/>
      <c r="V7" s="30"/>
      <c r="W7" s="30"/>
      <c r="X7" s="105"/>
      <c r="Y7" s="30"/>
      <c r="Z7" s="30"/>
      <c r="AA7" s="105"/>
      <c r="AB7" s="30"/>
      <c r="AC7" s="30"/>
      <c r="AD7" s="30"/>
      <c r="AE7" s="101"/>
      <c r="AF7" s="30"/>
      <c r="AG7" s="105"/>
      <c r="AH7" s="107"/>
      <c r="AI7" s="105"/>
      <c r="AJ7" s="30"/>
      <c r="AK7" s="105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105"/>
      <c r="BF7" s="30"/>
      <c r="BG7" s="30"/>
      <c r="BH7" s="30"/>
      <c r="BI7" s="30"/>
      <c r="BJ7" s="30"/>
      <c r="BK7" s="24">
        <f t="shared" si="0"/>
        <v>0</v>
      </c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</row>
    <row r="8" spans="1:75" ht="13.5">
      <c r="A8" s="65">
        <v>154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105"/>
      <c r="O8" s="30"/>
      <c r="P8" s="30"/>
      <c r="Q8" s="30"/>
      <c r="R8" s="30"/>
      <c r="S8" s="105"/>
      <c r="T8" s="30"/>
      <c r="U8" s="72"/>
      <c r="V8" s="30"/>
      <c r="W8" s="30"/>
      <c r="X8" s="105"/>
      <c r="Y8" s="30"/>
      <c r="Z8" s="30"/>
      <c r="AA8" s="105"/>
      <c r="AB8" s="30"/>
      <c r="AC8" s="30"/>
      <c r="AD8" s="30"/>
      <c r="AE8" s="101"/>
      <c r="AF8" s="30"/>
      <c r="AG8" s="105"/>
      <c r="AH8" s="107"/>
      <c r="AI8" s="105"/>
      <c r="AJ8" s="30"/>
      <c r="AK8" s="105"/>
      <c r="AL8" s="30"/>
      <c r="AM8" s="30"/>
      <c r="AN8" s="30"/>
      <c r="AO8" s="30"/>
      <c r="AP8" s="30"/>
      <c r="AQ8" s="30"/>
      <c r="AR8" s="30"/>
      <c r="AS8" s="30"/>
      <c r="AT8" s="30">
        <v>1</v>
      </c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105"/>
      <c r="BF8" s="30"/>
      <c r="BG8" s="30"/>
      <c r="BH8" s="30"/>
      <c r="BI8" s="30"/>
      <c r="BJ8" s="30"/>
      <c r="BK8" s="24">
        <f t="shared" si="0"/>
        <v>1</v>
      </c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</row>
    <row r="9" spans="1:75" ht="13.5">
      <c r="A9" s="65">
        <v>153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105"/>
      <c r="O9" s="30"/>
      <c r="P9" s="30"/>
      <c r="Q9" s="30"/>
      <c r="R9" s="30"/>
      <c r="S9" s="105"/>
      <c r="T9" s="30"/>
      <c r="U9" s="72"/>
      <c r="V9" s="30"/>
      <c r="W9" s="30"/>
      <c r="X9" s="105"/>
      <c r="Y9" s="30"/>
      <c r="Z9" s="30"/>
      <c r="AA9" s="105"/>
      <c r="AB9" s="30"/>
      <c r="AC9" s="30"/>
      <c r="AD9" s="30"/>
      <c r="AE9" s="101"/>
      <c r="AF9" s="30"/>
      <c r="AG9" s="105"/>
      <c r="AH9" s="107"/>
      <c r="AI9" s="105"/>
      <c r="AJ9" s="30"/>
      <c r="AK9" s="105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105"/>
      <c r="BF9" s="30"/>
      <c r="BG9" s="30"/>
      <c r="BH9" s="30"/>
      <c r="BI9" s="30"/>
      <c r="BJ9" s="30"/>
      <c r="BK9" s="24">
        <f t="shared" si="0"/>
        <v>0</v>
      </c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</row>
    <row r="10" spans="1:75" ht="13.5">
      <c r="A10" s="65">
        <v>152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105"/>
      <c r="O10" s="30"/>
      <c r="P10" s="30"/>
      <c r="Q10" s="30"/>
      <c r="R10" s="30"/>
      <c r="S10" s="105"/>
      <c r="T10" s="30"/>
      <c r="U10" s="72"/>
      <c r="V10" s="30"/>
      <c r="W10" s="30"/>
      <c r="X10" s="105"/>
      <c r="Y10" s="30"/>
      <c r="Z10" s="30"/>
      <c r="AA10" s="105"/>
      <c r="AB10" s="30"/>
      <c r="AC10" s="30"/>
      <c r="AD10" s="30"/>
      <c r="AE10" s="101"/>
      <c r="AF10" s="30"/>
      <c r="AG10" s="105"/>
      <c r="AH10" s="107"/>
      <c r="AI10" s="105"/>
      <c r="AJ10" s="30"/>
      <c r="AK10" s="105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105"/>
      <c r="BF10" s="30"/>
      <c r="BG10" s="30"/>
      <c r="BH10" s="30"/>
      <c r="BI10" s="30"/>
      <c r="BJ10" s="30"/>
      <c r="BK10" s="24">
        <f t="shared" si="0"/>
        <v>0</v>
      </c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</row>
    <row r="11" spans="1:75" ht="13.5">
      <c r="A11" s="65">
        <v>145.5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105"/>
      <c r="O11" s="30"/>
      <c r="P11" s="30"/>
      <c r="Q11" s="30"/>
      <c r="R11" s="30"/>
      <c r="S11" s="105"/>
      <c r="T11" s="30"/>
      <c r="U11" s="72"/>
      <c r="V11" s="30"/>
      <c r="W11" s="30"/>
      <c r="X11" s="105"/>
      <c r="Y11" s="30"/>
      <c r="Z11" s="30"/>
      <c r="AA11" s="105"/>
      <c r="AB11" s="30"/>
      <c r="AC11" s="30"/>
      <c r="AD11" s="30"/>
      <c r="AE11" s="101"/>
      <c r="AF11" s="30"/>
      <c r="AG11" s="105"/>
      <c r="AH11" s="107"/>
      <c r="AI11" s="105"/>
      <c r="AJ11" s="30"/>
      <c r="AK11" s="105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105"/>
      <c r="BF11" s="30"/>
      <c r="BG11" s="30"/>
      <c r="BH11" s="30"/>
      <c r="BI11" s="30"/>
      <c r="BJ11" s="30"/>
      <c r="BK11" s="24">
        <f t="shared" si="0"/>
        <v>0</v>
      </c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</row>
    <row r="12" spans="1:75" ht="13.5">
      <c r="A12" s="65">
        <v>145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105"/>
      <c r="O12" s="30"/>
      <c r="P12" s="30"/>
      <c r="Q12" s="30"/>
      <c r="R12" s="30"/>
      <c r="S12" s="105"/>
      <c r="T12" s="30"/>
      <c r="U12" s="72"/>
      <c r="V12" s="30"/>
      <c r="W12" s="30"/>
      <c r="X12" s="105"/>
      <c r="Y12" s="30"/>
      <c r="Z12" s="30"/>
      <c r="AA12" s="105"/>
      <c r="AB12" s="30"/>
      <c r="AC12" s="30"/>
      <c r="AD12" s="30"/>
      <c r="AE12" s="101"/>
      <c r="AF12" s="30"/>
      <c r="AG12" s="105"/>
      <c r="AH12" s="107"/>
      <c r="AI12" s="105"/>
      <c r="AJ12" s="30"/>
      <c r="AK12" s="105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105"/>
      <c r="BF12" s="30"/>
      <c r="BG12" s="30"/>
      <c r="BH12" s="30"/>
      <c r="BI12" s="30"/>
      <c r="BJ12" s="30"/>
      <c r="BK12" s="24">
        <f t="shared" si="0"/>
        <v>0</v>
      </c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</row>
    <row r="13" spans="1:75" ht="13.5">
      <c r="A13" s="65">
        <v>144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105"/>
      <c r="O13" s="30"/>
      <c r="P13" s="30"/>
      <c r="Q13" s="30"/>
      <c r="R13" s="30"/>
      <c r="S13" s="105"/>
      <c r="T13" s="30"/>
      <c r="U13" s="72"/>
      <c r="V13" s="30"/>
      <c r="W13" s="30"/>
      <c r="X13" s="105"/>
      <c r="Y13" s="30"/>
      <c r="Z13" s="30"/>
      <c r="AA13" s="105"/>
      <c r="AB13" s="30"/>
      <c r="AC13" s="30"/>
      <c r="AD13" s="30"/>
      <c r="AE13" s="101"/>
      <c r="AF13" s="30"/>
      <c r="AG13" s="105"/>
      <c r="AH13" s="107"/>
      <c r="AI13" s="105"/>
      <c r="AJ13" s="30"/>
      <c r="AK13" s="105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105"/>
      <c r="BF13" s="30"/>
      <c r="BG13" s="30"/>
      <c r="BH13" s="30"/>
      <c r="BI13" s="30"/>
      <c r="BJ13" s="30"/>
      <c r="BK13" s="24">
        <f t="shared" si="0"/>
        <v>0</v>
      </c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</row>
    <row r="14" spans="1:75" ht="13.5">
      <c r="A14" s="65">
        <v>140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105"/>
      <c r="O14" s="30"/>
      <c r="P14" s="30"/>
      <c r="Q14" s="30"/>
      <c r="R14" s="30"/>
      <c r="S14" s="105"/>
      <c r="T14" s="30"/>
      <c r="U14" s="72"/>
      <c r="V14" s="30"/>
      <c r="W14" s="30"/>
      <c r="X14" s="105"/>
      <c r="Y14" s="30"/>
      <c r="Z14" s="30"/>
      <c r="AA14" s="105"/>
      <c r="AB14" s="30"/>
      <c r="AC14" s="30"/>
      <c r="AD14" s="30"/>
      <c r="AE14" s="101"/>
      <c r="AF14" s="30"/>
      <c r="AG14" s="105"/>
      <c r="AH14" s="107"/>
      <c r="AI14" s="105"/>
      <c r="AJ14" s="30"/>
      <c r="AK14" s="105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105"/>
      <c r="BF14" s="30"/>
      <c r="BG14" s="30"/>
      <c r="BH14" s="30"/>
      <c r="BI14" s="30"/>
      <c r="BJ14" s="30"/>
      <c r="BK14" s="24">
        <f t="shared" si="0"/>
        <v>0</v>
      </c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</row>
    <row r="15" spans="1:75" ht="13.5">
      <c r="A15" s="65">
        <v>138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105"/>
      <c r="O15" s="30"/>
      <c r="P15" s="30"/>
      <c r="Q15" s="30"/>
      <c r="R15" s="30"/>
      <c r="S15" s="105"/>
      <c r="T15" s="30"/>
      <c r="U15" s="72"/>
      <c r="V15" s="30"/>
      <c r="W15" s="30"/>
      <c r="X15" s="105"/>
      <c r="Y15" s="30"/>
      <c r="Z15" s="30"/>
      <c r="AA15" s="105"/>
      <c r="AB15" s="30"/>
      <c r="AC15" s="30"/>
      <c r="AD15" s="30"/>
      <c r="AE15" s="101"/>
      <c r="AF15" s="30"/>
      <c r="AG15" s="105"/>
      <c r="AH15" s="107"/>
      <c r="AI15" s="105"/>
      <c r="AJ15" s="30"/>
      <c r="AK15" s="105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105"/>
      <c r="BF15" s="30"/>
      <c r="BG15" s="30"/>
      <c r="BH15" s="30"/>
      <c r="BI15" s="30"/>
      <c r="BJ15" s="30"/>
      <c r="BK15" s="24">
        <f t="shared" si="0"/>
        <v>0</v>
      </c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</row>
    <row r="16" spans="1:75" ht="13.5">
      <c r="A16" s="65">
        <v>133.4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105"/>
      <c r="O16" s="30"/>
      <c r="P16" s="30"/>
      <c r="Q16" s="30"/>
      <c r="R16" s="30"/>
      <c r="S16" s="105"/>
      <c r="T16" s="30"/>
      <c r="U16" s="72"/>
      <c r="V16" s="30"/>
      <c r="W16" s="30"/>
      <c r="X16" s="105"/>
      <c r="Y16" s="30"/>
      <c r="Z16" s="30"/>
      <c r="AA16" s="105"/>
      <c r="AB16" s="30"/>
      <c r="AC16" s="30"/>
      <c r="AD16" s="30"/>
      <c r="AE16" s="101"/>
      <c r="AF16" s="30"/>
      <c r="AG16" s="105"/>
      <c r="AH16" s="107"/>
      <c r="AI16" s="105"/>
      <c r="AJ16" s="30"/>
      <c r="AK16" s="105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105">
        <v>1</v>
      </c>
      <c r="BF16" s="30"/>
      <c r="BG16" s="30"/>
      <c r="BH16" s="30"/>
      <c r="BI16" s="30"/>
      <c r="BJ16" s="30"/>
      <c r="BK16" s="24">
        <f t="shared" si="0"/>
        <v>1</v>
      </c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</row>
    <row r="17" spans="1:75" ht="13.5">
      <c r="A17" s="65">
        <v>123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105"/>
      <c r="O17" s="30"/>
      <c r="P17" s="30"/>
      <c r="Q17" s="30"/>
      <c r="R17" s="30"/>
      <c r="S17" s="105"/>
      <c r="T17" s="30"/>
      <c r="U17" s="72"/>
      <c r="V17" s="30"/>
      <c r="W17" s="30"/>
      <c r="X17" s="105"/>
      <c r="Y17" s="30"/>
      <c r="Z17" s="30"/>
      <c r="AA17" s="105"/>
      <c r="AB17" s="30"/>
      <c r="AC17" s="30"/>
      <c r="AD17" s="30"/>
      <c r="AE17" s="101"/>
      <c r="AF17" s="30"/>
      <c r="AG17" s="105"/>
      <c r="AH17" s="107"/>
      <c r="AI17" s="105"/>
      <c r="AJ17" s="30"/>
      <c r="AK17" s="105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105"/>
      <c r="BF17" s="30"/>
      <c r="BG17" s="30"/>
      <c r="BH17" s="30"/>
      <c r="BI17" s="30"/>
      <c r="BJ17" s="30"/>
      <c r="BK17" s="24">
        <f t="shared" si="0"/>
        <v>0</v>
      </c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</row>
    <row r="18" spans="1:75" ht="13.5">
      <c r="A18" s="79">
        <v>117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105"/>
      <c r="O18" s="30"/>
      <c r="P18" s="30"/>
      <c r="Q18" s="30"/>
      <c r="R18" s="30"/>
      <c r="S18" s="105"/>
      <c r="T18" s="30"/>
      <c r="U18" s="72"/>
      <c r="V18" s="30"/>
      <c r="W18" s="30"/>
      <c r="X18" s="105"/>
      <c r="Y18" s="30"/>
      <c r="Z18" s="30"/>
      <c r="AA18" s="105"/>
      <c r="AB18" s="30"/>
      <c r="AC18" s="30"/>
      <c r="AD18" s="30"/>
      <c r="AE18" s="101"/>
      <c r="AF18" s="30"/>
      <c r="AG18" s="105"/>
      <c r="AH18" s="107"/>
      <c r="AI18" s="105"/>
      <c r="AJ18" s="30"/>
      <c r="AK18" s="105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105"/>
      <c r="BF18" s="30"/>
      <c r="BG18" s="30"/>
      <c r="BH18" s="30"/>
      <c r="BI18" s="30"/>
      <c r="BJ18" s="30"/>
      <c r="BK18" s="24">
        <f t="shared" si="0"/>
        <v>0</v>
      </c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</row>
    <row r="19" spans="1:75" ht="13.5">
      <c r="A19" s="65">
        <v>115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105"/>
      <c r="O19" s="30"/>
      <c r="P19" s="30"/>
      <c r="Q19" s="30"/>
      <c r="R19" s="30"/>
      <c r="S19" s="105"/>
      <c r="T19" s="30"/>
      <c r="U19" s="72"/>
      <c r="V19" s="30"/>
      <c r="W19" s="30"/>
      <c r="X19" s="105"/>
      <c r="Y19" s="30"/>
      <c r="Z19" s="30"/>
      <c r="AA19" s="105"/>
      <c r="AB19" s="30"/>
      <c r="AC19" s="30"/>
      <c r="AD19" s="30"/>
      <c r="AE19" s="101"/>
      <c r="AF19" s="30"/>
      <c r="AG19" s="105"/>
      <c r="AH19" s="107"/>
      <c r="AI19" s="105"/>
      <c r="AJ19" s="30"/>
      <c r="AK19" s="105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105"/>
      <c r="BF19" s="30"/>
      <c r="BG19" s="30"/>
      <c r="BH19" s="30"/>
      <c r="BI19" s="30"/>
      <c r="BJ19" s="30"/>
      <c r="BK19" s="24">
        <f t="shared" si="0"/>
        <v>0</v>
      </c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</row>
    <row r="20" spans="1:75" ht="13.5">
      <c r="A20" s="65">
        <v>108.5</v>
      </c>
      <c r="B20" s="30">
        <v>2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105"/>
      <c r="O20" s="30"/>
      <c r="P20" s="30"/>
      <c r="Q20" s="30"/>
      <c r="R20" s="30"/>
      <c r="S20" s="105"/>
      <c r="T20" s="30"/>
      <c r="U20" s="72"/>
      <c r="V20" s="30"/>
      <c r="W20" s="30"/>
      <c r="X20" s="105"/>
      <c r="Y20" s="30"/>
      <c r="Z20" s="30"/>
      <c r="AA20" s="105"/>
      <c r="AB20" s="30"/>
      <c r="AC20" s="30"/>
      <c r="AD20" s="30"/>
      <c r="AE20" s="101"/>
      <c r="AF20" s="30"/>
      <c r="AG20" s="105"/>
      <c r="AH20" s="107"/>
      <c r="AI20" s="105">
        <v>1</v>
      </c>
      <c r="AJ20" s="30"/>
      <c r="AK20" s="105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>
        <v>1</v>
      </c>
      <c r="BE20" s="105"/>
      <c r="BF20" s="30"/>
      <c r="BG20" s="30"/>
      <c r="BH20" s="30"/>
      <c r="BI20" s="30"/>
      <c r="BJ20" s="30"/>
      <c r="BK20" s="24">
        <f t="shared" si="0"/>
        <v>4</v>
      </c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</row>
    <row r="21" spans="1:75" ht="13.5">
      <c r="A21" s="65">
        <v>102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105"/>
      <c r="O21" s="30"/>
      <c r="P21" s="30"/>
      <c r="Q21" s="30"/>
      <c r="R21" s="30"/>
      <c r="S21" s="105"/>
      <c r="T21" s="30"/>
      <c r="U21" s="72"/>
      <c r="V21" s="30"/>
      <c r="W21" s="30"/>
      <c r="X21" s="105"/>
      <c r="Y21" s="30"/>
      <c r="Z21" s="30"/>
      <c r="AA21" s="105"/>
      <c r="AB21" s="30"/>
      <c r="AC21" s="30"/>
      <c r="AD21" s="30"/>
      <c r="AE21" s="101"/>
      <c r="AF21" s="30"/>
      <c r="AG21" s="105"/>
      <c r="AH21" s="107"/>
      <c r="AI21" s="105"/>
      <c r="AJ21" s="30"/>
      <c r="AK21" s="105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105"/>
      <c r="BF21" s="30"/>
      <c r="BG21" s="30"/>
      <c r="BH21" s="30"/>
      <c r="BI21" s="30"/>
      <c r="BJ21" s="30"/>
      <c r="BK21" s="24">
        <f t="shared" si="0"/>
        <v>0</v>
      </c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</row>
    <row r="22" spans="1:75" ht="13.5">
      <c r="A22" s="65">
        <v>100.5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105"/>
      <c r="O22" s="30"/>
      <c r="P22" s="30"/>
      <c r="Q22" s="30"/>
      <c r="R22" s="30"/>
      <c r="S22" s="105"/>
      <c r="T22" s="30"/>
      <c r="U22" s="72"/>
      <c r="V22" s="30"/>
      <c r="W22" s="30"/>
      <c r="X22" s="105"/>
      <c r="Y22" s="30"/>
      <c r="Z22" s="30"/>
      <c r="AA22" s="105"/>
      <c r="AB22" s="30"/>
      <c r="AC22" s="30"/>
      <c r="AD22" s="30"/>
      <c r="AE22" s="101"/>
      <c r="AF22" s="30"/>
      <c r="AG22" s="105"/>
      <c r="AH22" s="107"/>
      <c r="AI22" s="105"/>
      <c r="AJ22" s="30"/>
      <c r="AK22" s="105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105"/>
      <c r="BF22" s="30"/>
      <c r="BG22" s="30"/>
      <c r="BH22" s="30"/>
      <c r="BI22" s="30"/>
      <c r="BJ22" s="30"/>
      <c r="BK22" s="24">
        <f t="shared" si="0"/>
        <v>0</v>
      </c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</row>
    <row r="23" spans="1:75" ht="13.5">
      <c r="A23" s="65">
        <v>98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105"/>
      <c r="O23" s="30"/>
      <c r="P23" s="30"/>
      <c r="Q23" s="30"/>
      <c r="R23" s="30"/>
      <c r="S23" s="105"/>
      <c r="T23" s="30"/>
      <c r="U23" s="72"/>
      <c r="V23" s="30"/>
      <c r="W23" s="30"/>
      <c r="X23" s="105"/>
      <c r="Y23" s="30"/>
      <c r="Z23" s="30"/>
      <c r="AA23" s="105"/>
      <c r="AB23" s="30"/>
      <c r="AC23" s="30"/>
      <c r="AD23" s="30"/>
      <c r="AE23" s="101"/>
      <c r="AF23" s="30"/>
      <c r="AG23" s="105"/>
      <c r="AH23" s="107"/>
      <c r="AI23" s="105"/>
      <c r="AJ23" s="30"/>
      <c r="AK23" s="105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105"/>
      <c r="BF23" s="30"/>
      <c r="BG23" s="30"/>
      <c r="BH23" s="30"/>
      <c r="BI23" s="30"/>
      <c r="BJ23" s="30"/>
      <c r="BK23" s="24">
        <f t="shared" si="0"/>
        <v>0</v>
      </c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</row>
    <row r="24" spans="1:75" ht="13.5">
      <c r="A24" s="65">
        <v>97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105"/>
      <c r="O24" s="30"/>
      <c r="P24" s="30"/>
      <c r="Q24" s="30"/>
      <c r="R24" s="30"/>
      <c r="S24" s="105"/>
      <c r="T24" s="30"/>
      <c r="U24" s="72"/>
      <c r="V24" s="30"/>
      <c r="W24" s="30"/>
      <c r="X24" s="105"/>
      <c r="Y24" s="30"/>
      <c r="Z24" s="30"/>
      <c r="AA24" s="105"/>
      <c r="AB24" s="30"/>
      <c r="AC24" s="30"/>
      <c r="AD24" s="30"/>
      <c r="AE24" s="101"/>
      <c r="AF24" s="30"/>
      <c r="AG24" s="105"/>
      <c r="AH24" s="107"/>
      <c r="AI24" s="105"/>
      <c r="AJ24" s="30"/>
      <c r="AK24" s="105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105"/>
      <c r="BF24" s="30"/>
      <c r="BG24" s="30"/>
      <c r="BH24" s="30"/>
      <c r="BI24" s="30"/>
      <c r="BJ24" s="30"/>
      <c r="BK24" s="24">
        <f t="shared" si="0"/>
        <v>0</v>
      </c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</row>
    <row r="25" spans="1:75" ht="13.5">
      <c r="A25" s="65">
        <v>92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105"/>
      <c r="O25" s="30"/>
      <c r="P25" s="30"/>
      <c r="Q25" s="30"/>
      <c r="R25" s="30"/>
      <c r="S25" s="105"/>
      <c r="T25" s="30"/>
      <c r="U25" s="72"/>
      <c r="V25" s="30"/>
      <c r="W25" s="30"/>
      <c r="X25" s="105"/>
      <c r="Y25" s="30"/>
      <c r="Z25" s="30"/>
      <c r="AA25" s="105"/>
      <c r="AB25" s="30"/>
      <c r="AC25" s="30"/>
      <c r="AD25" s="30"/>
      <c r="AE25" s="101"/>
      <c r="AF25" s="30"/>
      <c r="AG25" s="105"/>
      <c r="AH25" s="107"/>
      <c r="AI25" s="105"/>
      <c r="AJ25" s="30"/>
      <c r="AK25" s="105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105"/>
      <c r="BF25" s="30"/>
      <c r="BG25" s="30"/>
      <c r="BH25" s="30"/>
      <c r="BI25" s="30"/>
      <c r="BJ25" s="30"/>
      <c r="BK25" s="24">
        <f t="shared" si="0"/>
        <v>0</v>
      </c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</row>
    <row r="26" spans="1:75" ht="13.5">
      <c r="A26" s="65">
        <v>87</v>
      </c>
      <c r="B26" s="30">
        <v>1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105"/>
      <c r="O26" s="30"/>
      <c r="P26" s="30"/>
      <c r="Q26" s="30"/>
      <c r="R26" s="30"/>
      <c r="S26" s="105"/>
      <c r="T26" s="30"/>
      <c r="U26" s="72"/>
      <c r="V26" s="30"/>
      <c r="W26" s="30"/>
      <c r="X26" s="105"/>
      <c r="Y26" s="30"/>
      <c r="Z26" s="30"/>
      <c r="AA26" s="105"/>
      <c r="AB26" s="30"/>
      <c r="AC26" s="30"/>
      <c r="AD26" s="30"/>
      <c r="AE26" s="101"/>
      <c r="AF26" s="30"/>
      <c r="AG26" s="105"/>
      <c r="AH26" s="107"/>
      <c r="AI26" s="105"/>
      <c r="AJ26" s="30"/>
      <c r="AK26" s="105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105"/>
      <c r="BF26" s="30"/>
      <c r="BG26" s="30"/>
      <c r="BH26" s="30"/>
      <c r="BI26" s="30"/>
      <c r="BJ26" s="30"/>
      <c r="BK26" s="24">
        <f t="shared" si="0"/>
        <v>1</v>
      </c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</row>
    <row r="27" spans="1:75" ht="13.5">
      <c r="A27" s="65">
        <v>84.5</v>
      </c>
      <c r="B27" s="30">
        <v>1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105"/>
      <c r="O27" s="30"/>
      <c r="P27" s="30"/>
      <c r="Q27" s="30"/>
      <c r="R27" s="30"/>
      <c r="S27" s="105"/>
      <c r="T27" s="30"/>
      <c r="U27" s="72"/>
      <c r="V27" s="30"/>
      <c r="W27" s="30"/>
      <c r="X27" s="105"/>
      <c r="Y27" s="30"/>
      <c r="Z27" s="30"/>
      <c r="AA27" s="105"/>
      <c r="AB27" s="30"/>
      <c r="AC27" s="30"/>
      <c r="AD27" s="30"/>
      <c r="AE27" s="101"/>
      <c r="AF27" s="30"/>
      <c r="AG27" s="105"/>
      <c r="AH27" s="107"/>
      <c r="AI27" s="105"/>
      <c r="AJ27" s="30"/>
      <c r="AK27" s="105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105"/>
      <c r="BF27" s="30"/>
      <c r="BG27" s="30"/>
      <c r="BH27" s="30"/>
      <c r="BI27" s="30"/>
      <c r="BJ27" s="30"/>
      <c r="BK27" s="24">
        <f t="shared" si="0"/>
        <v>1</v>
      </c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</row>
    <row r="28" spans="1:75" ht="13.5">
      <c r="A28" s="65">
        <v>78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105"/>
      <c r="O28" s="30"/>
      <c r="P28" s="30"/>
      <c r="Q28" s="30"/>
      <c r="R28" s="30"/>
      <c r="S28" s="105"/>
      <c r="T28" s="30"/>
      <c r="U28" s="72"/>
      <c r="V28" s="30"/>
      <c r="W28" s="30"/>
      <c r="X28" s="105"/>
      <c r="Y28" s="30"/>
      <c r="Z28" s="30"/>
      <c r="AA28" s="105"/>
      <c r="AB28" s="30"/>
      <c r="AC28" s="30"/>
      <c r="AD28" s="30"/>
      <c r="AE28" s="101"/>
      <c r="AF28" s="30"/>
      <c r="AG28" s="105"/>
      <c r="AH28" s="107"/>
      <c r="AI28" s="105"/>
      <c r="AJ28" s="30"/>
      <c r="AK28" s="105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105"/>
      <c r="BF28" s="30"/>
      <c r="BG28" s="30"/>
      <c r="BH28" s="30"/>
      <c r="BI28" s="30"/>
      <c r="BJ28" s="30"/>
      <c r="BK28" s="24">
        <f t="shared" si="0"/>
        <v>0</v>
      </c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</row>
    <row r="29" spans="1:80" ht="13.5">
      <c r="A29" s="65">
        <v>76.4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105"/>
      <c r="O29" s="30"/>
      <c r="P29" s="30"/>
      <c r="Q29" s="30"/>
      <c r="R29" s="30"/>
      <c r="S29" s="105"/>
      <c r="T29" s="30"/>
      <c r="U29" s="72"/>
      <c r="V29" s="30"/>
      <c r="W29" s="30"/>
      <c r="X29" s="105"/>
      <c r="Y29" s="30"/>
      <c r="Z29" s="30"/>
      <c r="AA29" s="105"/>
      <c r="AB29" s="30"/>
      <c r="AC29" s="30"/>
      <c r="AD29" s="30"/>
      <c r="AE29" s="30"/>
      <c r="AF29" s="30"/>
      <c r="AG29" s="105"/>
      <c r="AH29" s="107"/>
      <c r="AI29" s="105"/>
      <c r="AJ29" s="30"/>
      <c r="AK29" s="105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105"/>
      <c r="BF29" s="30"/>
      <c r="BG29" s="30"/>
      <c r="BH29" s="30"/>
      <c r="BI29" s="30"/>
      <c r="BJ29" s="30"/>
      <c r="BK29" s="54">
        <f t="shared" si="0"/>
        <v>0</v>
      </c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</row>
    <row r="30" spans="1:80" s="76" customFormat="1" ht="13.5">
      <c r="A30" s="65">
        <v>76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112"/>
      <c r="O30" s="30"/>
      <c r="P30" s="30"/>
      <c r="Q30" s="30"/>
      <c r="R30" s="30"/>
      <c r="S30" s="112"/>
      <c r="T30" s="30"/>
      <c r="U30" s="72"/>
      <c r="V30" s="30"/>
      <c r="W30" s="30"/>
      <c r="X30" s="112"/>
      <c r="Y30" s="30"/>
      <c r="Z30" s="30"/>
      <c r="AA30" s="112"/>
      <c r="AB30" s="30"/>
      <c r="AC30" s="30"/>
      <c r="AD30" s="30"/>
      <c r="AE30" s="30"/>
      <c r="AF30" s="30"/>
      <c r="AG30" s="112"/>
      <c r="AH30" s="113"/>
      <c r="AI30" s="112">
        <v>1</v>
      </c>
      <c r="AJ30" s="30"/>
      <c r="AK30" s="112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112"/>
      <c r="BF30" s="30"/>
      <c r="BG30" s="30"/>
      <c r="BH30" s="30"/>
      <c r="BI30" s="30"/>
      <c r="BJ30" s="30"/>
      <c r="BK30" s="54">
        <f t="shared" si="0"/>
        <v>1</v>
      </c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</row>
    <row r="31" spans="1:75" ht="13.5">
      <c r="A31" s="65">
        <v>75.5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105"/>
      <c r="O31" s="30"/>
      <c r="P31" s="30"/>
      <c r="Q31" s="30"/>
      <c r="R31" s="30"/>
      <c r="S31" s="105"/>
      <c r="T31" s="30"/>
      <c r="U31" s="72"/>
      <c r="V31" s="30"/>
      <c r="W31" s="30"/>
      <c r="X31" s="105"/>
      <c r="Y31" s="30"/>
      <c r="Z31" s="30"/>
      <c r="AA31" s="105"/>
      <c r="AB31" s="30"/>
      <c r="AC31" s="30"/>
      <c r="AD31" s="30"/>
      <c r="AE31" s="30"/>
      <c r="AF31" s="30"/>
      <c r="AG31" s="105"/>
      <c r="AH31" s="107"/>
      <c r="AI31" s="105"/>
      <c r="AJ31" s="30"/>
      <c r="AK31" s="105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105"/>
      <c r="BF31" s="30"/>
      <c r="BG31" s="30"/>
      <c r="BH31" s="30"/>
      <c r="BI31" s="30"/>
      <c r="BJ31" s="30"/>
      <c r="BK31" s="24">
        <f t="shared" si="0"/>
        <v>0</v>
      </c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</row>
    <row r="32" spans="1:75" ht="13.5">
      <c r="A32" s="65">
        <v>65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105"/>
      <c r="O32" s="30"/>
      <c r="P32" s="30"/>
      <c r="Q32" s="30"/>
      <c r="R32" s="30"/>
      <c r="S32" s="105"/>
      <c r="T32" s="30"/>
      <c r="U32" s="72"/>
      <c r="V32" s="30"/>
      <c r="W32" s="30"/>
      <c r="X32" s="105"/>
      <c r="Y32" s="30"/>
      <c r="Z32" s="30"/>
      <c r="AA32" s="105"/>
      <c r="AB32" s="30"/>
      <c r="AC32" s="30"/>
      <c r="AD32" s="30"/>
      <c r="AE32" s="30"/>
      <c r="AF32" s="30"/>
      <c r="AG32" s="105"/>
      <c r="AH32" s="107"/>
      <c r="AI32" s="105"/>
      <c r="AJ32" s="30"/>
      <c r="AK32" s="105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105"/>
      <c r="BF32" s="30"/>
      <c r="BG32" s="30"/>
      <c r="BH32" s="30"/>
      <c r="BI32" s="30"/>
      <c r="BJ32" s="30"/>
      <c r="BK32" s="24">
        <f t="shared" si="0"/>
        <v>0</v>
      </c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</row>
    <row r="33" spans="1:75" ht="13.5">
      <c r="A33" s="65">
        <v>61.2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105"/>
      <c r="O33" s="30"/>
      <c r="P33" s="30"/>
      <c r="Q33" s="30"/>
      <c r="R33" s="30"/>
      <c r="S33" s="105"/>
      <c r="T33" s="30"/>
      <c r="U33" s="72"/>
      <c r="V33" s="30"/>
      <c r="W33" s="30"/>
      <c r="X33" s="105"/>
      <c r="Y33" s="30"/>
      <c r="Z33" s="30"/>
      <c r="AA33" s="105"/>
      <c r="AB33" s="30"/>
      <c r="AC33" s="30"/>
      <c r="AD33" s="30"/>
      <c r="AE33" s="30"/>
      <c r="AF33" s="30"/>
      <c r="AG33" s="105"/>
      <c r="AH33" s="107"/>
      <c r="AI33" s="105"/>
      <c r="AJ33" s="30"/>
      <c r="AK33" s="105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105"/>
      <c r="BF33" s="30"/>
      <c r="BG33" s="30"/>
      <c r="BH33" s="30"/>
      <c r="BI33" s="30"/>
      <c r="BJ33" s="30"/>
      <c r="BK33" s="24">
        <f t="shared" si="0"/>
        <v>0</v>
      </c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</row>
    <row r="34" spans="1:75" ht="13.5">
      <c r="A34" s="65">
        <v>61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105"/>
      <c r="O34" s="30"/>
      <c r="P34" s="30"/>
      <c r="Q34" s="30"/>
      <c r="R34" s="30"/>
      <c r="S34" s="105"/>
      <c r="T34" s="30"/>
      <c r="U34" s="72"/>
      <c r="V34" s="30"/>
      <c r="W34" s="30"/>
      <c r="X34" s="105"/>
      <c r="Y34" s="30"/>
      <c r="Z34" s="30"/>
      <c r="AA34" s="105"/>
      <c r="AB34" s="30"/>
      <c r="AC34" s="30"/>
      <c r="AD34" s="30"/>
      <c r="AE34" s="30"/>
      <c r="AF34" s="30"/>
      <c r="AG34" s="105"/>
      <c r="AH34" s="107"/>
      <c r="AI34" s="105"/>
      <c r="AJ34" s="30"/>
      <c r="AK34" s="105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105"/>
      <c r="BF34" s="30"/>
      <c r="BG34" s="30"/>
      <c r="BH34" s="30"/>
      <c r="BI34" s="30"/>
      <c r="BJ34" s="30"/>
      <c r="BK34" s="24">
        <f t="shared" si="0"/>
        <v>0</v>
      </c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</row>
    <row r="35" spans="1:75" ht="13.5">
      <c r="A35" s="65">
        <v>60.5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105"/>
      <c r="O35" s="30"/>
      <c r="P35" s="30"/>
      <c r="Q35" s="30"/>
      <c r="R35" s="30"/>
      <c r="S35" s="105"/>
      <c r="T35" s="30"/>
      <c r="U35" s="72"/>
      <c r="V35" s="30"/>
      <c r="W35" s="30"/>
      <c r="X35" s="105"/>
      <c r="Y35" s="30"/>
      <c r="Z35" s="30"/>
      <c r="AA35" s="105"/>
      <c r="AB35" s="30"/>
      <c r="AC35" s="30"/>
      <c r="AD35" s="30"/>
      <c r="AE35" s="30"/>
      <c r="AF35" s="30"/>
      <c r="AG35" s="105"/>
      <c r="AH35" s="107"/>
      <c r="AI35" s="105"/>
      <c r="AJ35" s="30"/>
      <c r="AK35" s="105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105"/>
      <c r="BF35" s="30"/>
      <c r="BG35" s="30"/>
      <c r="BH35" s="30"/>
      <c r="BI35" s="30"/>
      <c r="BJ35" s="30"/>
      <c r="BK35" s="24">
        <f t="shared" si="0"/>
        <v>0</v>
      </c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</row>
    <row r="36" spans="1:75" ht="13.5">
      <c r="A36" s="65">
        <v>60.2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105"/>
      <c r="O36" s="30"/>
      <c r="P36" s="30"/>
      <c r="Q36" s="30"/>
      <c r="R36" s="30"/>
      <c r="S36" s="105"/>
      <c r="T36" s="30"/>
      <c r="U36" s="72"/>
      <c r="V36" s="30"/>
      <c r="W36" s="30"/>
      <c r="X36" s="105"/>
      <c r="Y36" s="30"/>
      <c r="Z36" s="30"/>
      <c r="AA36" s="105"/>
      <c r="AB36" s="30"/>
      <c r="AC36" s="30"/>
      <c r="AD36" s="30"/>
      <c r="AE36" s="30"/>
      <c r="AF36" s="30"/>
      <c r="AG36" s="105"/>
      <c r="AH36" s="107"/>
      <c r="AI36" s="105"/>
      <c r="AJ36" s="30"/>
      <c r="AK36" s="105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105"/>
      <c r="BF36" s="30"/>
      <c r="BG36" s="30"/>
      <c r="BH36" s="30"/>
      <c r="BI36" s="30"/>
      <c r="BJ36" s="30"/>
      <c r="BK36" s="24">
        <f t="shared" si="0"/>
        <v>0</v>
      </c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</row>
    <row r="37" spans="1:75" ht="13.5">
      <c r="A37" s="65">
        <v>60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105"/>
      <c r="O37" s="30"/>
      <c r="P37" s="30"/>
      <c r="Q37" s="30"/>
      <c r="R37" s="30"/>
      <c r="S37" s="105"/>
      <c r="T37" s="30"/>
      <c r="U37" s="72"/>
      <c r="V37" s="30"/>
      <c r="W37" s="30"/>
      <c r="X37" s="105"/>
      <c r="Y37" s="30"/>
      <c r="Z37" s="30"/>
      <c r="AA37" s="105"/>
      <c r="AB37" s="30"/>
      <c r="AC37" s="30"/>
      <c r="AD37" s="30"/>
      <c r="AE37" s="30"/>
      <c r="AF37" s="30"/>
      <c r="AG37" s="105"/>
      <c r="AH37" s="107"/>
      <c r="AI37" s="105"/>
      <c r="AJ37" s="30"/>
      <c r="AK37" s="105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105"/>
      <c r="BF37" s="30"/>
      <c r="BG37" s="30"/>
      <c r="BH37" s="30"/>
      <c r="BI37" s="30"/>
      <c r="BJ37" s="30"/>
      <c r="BK37" s="24">
        <f t="shared" si="0"/>
        <v>0</v>
      </c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</row>
    <row r="38" spans="1:75" s="76" customFormat="1" ht="13.5">
      <c r="A38" s="65">
        <v>58.1</v>
      </c>
      <c r="B38" s="30">
        <v>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105"/>
      <c r="O38" s="30"/>
      <c r="P38" s="30"/>
      <c r="Q38" s="30"/>
      <c r="R38" s="30"/>
      <c r="S38" s="105"/>
      <c r="T38" s="30"/>
      <c r="U38" s="72"/>
      <c r="V38" s="30"/>
      <c r="W38" s="30"/>
      <c r="X38" s="105"/>
      <c r="Y38" s="30"/>
      <c r="Z38" s="30"/>
      <c r="AA38" s="105"/>
      <c r="AB38" s="30"/>
      <c r="AC38" s="30"/>
      <c r="AD38" s="30">
        <v>1</v>
      </c>
      <c r="AE38" s="30"/>
      <c r="AF38" s="30"/>
      <c r="AG38" s="105"/>
      <c r="AH38" s="107"/>
      <c r="AI38" s="105"/>
      <c r="AJ38" s="30"/>
      <c r="AK38" s="105">
        <v>75</v>
      </c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105"/>
      <c r="BF38" s="30"/>
      <c r="BG38" s="30"/>
      <c r="BH38" s="30"/>
      <c r="BI38" s="30"/>
      <c r="BJ38" s="30"/>
      <c r="BK38" s="24">
        <f t="shared" si="0"/>
        <v>77</v>
      </c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</row>
    <row r="39" spans="1:75" ht="13.5">
      <c r="A39" s="65">
        <v>57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105"/>
      <c r="O39" s="30"/>
      <c r="P39" s="30"/>
      <c r="Q39" s="30"/>
      <c r="R39" s="30"/>
      <c r="S39" s="105"/>
      <c r="T39" s="30"/>
      <c r="U39" s="72"/>
      <c r="V39" s="30"/>
      <c r="W39" s="30"/>
      <c r="X39" s="105"/>
      <c r="Y39" s="30"/>
      <c r="Z39" s="30"/>
      <c r="AA39" s="105"/>
      <c r="AB39" s="30"/>
      <c r="AC39" s="30"/>
      <c r="AD39" s="30"/>
      <c r="AE39" s="30"/>
      <c r="AF39" s="30"/>
      <c r="AG39" s="105"/>
      <c r="AH39" s="107"/>
      <c r="AI39" s="105"/>
      <c r="AJ39" s="30"/>
      <c r="AK39" s="105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105"/>
      <c r="BF39" s="30"/>
      <c r="BG39" s="30"/>
      <c r="BH39" s="30"/>
      <c r="BI39" s="30"/>
      <c r="BJ39" s="30"/>
      <c r="BK39" s="24">
        <f t="shared" si="0"/>
        <v>0</v>
      </c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</row>
    <row r="40" spans="1:75" ht="13.5">
      <c r="A40" s="65">
        <v>55</v>
      </c>
      <c r="B40" s="30">
        <v>1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105"/>
      <c r="O40" s="30"/>
      <c r="P40" s="30"/>
      <c r="Q40" s="30"/>
      <c r="R40" s="30"/>
      <c r="S40" s="105"/>
      <c r="T40" s="30"/>
      <c r="U40" s="72"/>
      <c r="V40" s="30"/>
      <c r="W40" s="30"/>
      <c r="X40" s="105"/>
      <c r="Y40" s="30"/>
      <c r="Z40" s="30"/>
      <c r="AA40" s="105"/>
      <c r="AB40" s="30"/>
      <c r="AC40" s="30"/>
      <c r="AD40" s="30"/>
      <c r="AE40" s="30"/>
      <c r="AF40" s="30"/>
      <c r="AG40" s="105"/>
      <c r="AH40" s="107"/>
      <c r="AI40" s="105"/>
      <c r="AJ40" s="30"/>
      <c r="AK40" s="105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105"/>
      <c r="BF40" s="30"/>
      <c r="BG40" s="30"/>
      <c r="BH40" s="30"/>
      <c r="BI40" s="30"/>
      <c r="BJ40" s="30"/>
      <c r="BK40" s="24">
        <f t="shared" si="0"/>
        <v>1</v>
      </c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</row>
    <row r="41" spans="1:75" ht="13.5">
      <c r="A41" s="65">
        <v>52.5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105"/>
      <c r="O41" s="30"/>
      <c r="P41" s="30"/>
      <c r="Q41" s="30"/>
      <c r="R41" s="30"/>
      <c r="S41" s="105"/>
      <c r="T41" s="30"/>
      <c r="U41" s="72"/>
      <c r="V41" s="30"/>
      <c r="W41" s="30"/>
      <c r="X41" s="105"/>
      <c r="Y41" s="30"/>
      <c r="Z41" s="30"/>
      <c r="AA41" s="105"/>
      <c r="AB41" s="30"/>
      <c r="AC41" s="30"/>
      <c r="AD41" s="30"/>
      <c r="AE41" s="30"/>
      <c r="AF41" s="30"/>
      <c r="AG41" s="105"/>
      <c r="AH41" s="107"/>
      <c r="AI41" s="105"/>
      <c r="AJ41" s="30"/>
      <c r="AK41" s="105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105"/>
      <c r="BF41" s="30"/>
      <c r="BG41" s="30"/>
      <c r="BH41" s="30"/>
      <c r="BI41" s="30"/>
      <c r="BJ41" s="30"/>
      <c r="BK41" s="24">
        <f t="shared" si="0"/>
        <v>0</v>
      </c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</row>
    <row r="42" spans="1:75" s="76" customFormat="1" ht="13.5">
      <c r="A42" s="65">
        <v>51.5</v>
      </c>
      <c r="B42" s="30">
        <v>5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105"/>
      <c r="O42" s="30"/>
      <c r="P42" s="30"/>
      <c r="Q42" s="30"/>
      <c r="R42" s="30"/>
      <c r="S42" s="105"/>
      <c r="T42" s="30"/>
      <c r="U42" s="72"/>
      <c r="V42" s="30"/>
      <c r="W42" s="30"/>
      <c r="X42" s="105"/>
      <c r="Y42" s="30"/>
      <c r="Z42" s="30"/>
      <c r="AA42" s="105"/>
      <c r="AB42" s="30"/>
      <c r="AC42" s="30"/>
      <c r="AD42" s="30"/>
      <c r="AE42" s="30"/>
      <c r="AF42" s="30"/>
      <c r="AG42" s="105"/>
      <c r="AH42" s="107"/>
      <c r="AI42" s="105"/>
      <c r="AJ42" s="30"/>
      <c r="AK42" s="105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105"/>
      <c r="BF42" s="30"/>
      <c r="BG42" s="30"/>
      <c r="BH42" s="30"/>
      <c r="BI42" s="30"/>
      <c r="BJ42" s="30"/>
      <c r="BK42" s="24">
        <f t="shared" si="0"/>
        <v>5</v>
      </c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</row>
    <row r="43" spans="1:75" ht="13.5">
      <c r="A43" s="65">
        <v>43.5</v>
      </c>
      <c r="B43" s="30">
        <v>1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105"/>
      <c r="O43" s="30"/>
      <c r="P43" s="30"/>
      <c r="Q43" s="30"/>
      <c r="R43" s="30"/>
      <c r="S43" s="105"/>
      <c r="T43" s="30"/>
      <c r="U43" s="72"/>
      <c r="V43" s="30"/>
      <c r="W43" s="30"/>
      <c r="X43" s="105"/>
      <c r="Y43" s="30"/>
      <c r="Z43" s="30"/>
      <c r="AA43" s="105"/>
      <c r="AB43" s="30"/>
      <c r="AC43" s="30"/>
      <c r="AD43" s="30"/>
      <c r="AE43" s="30"/>
      <c r="AF43" s="30"/>
      <c r="AG43" s="105"/>
      <c r="AH43" s="107"/>
      <c r="AI43" s="105"/>
      <c r="AJ43" s="30"/>
      <c r="AK43" s="105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105"/>
      <c r="BF43" s="30"/>
      <c r="BG43" s="30"/>
      <c r="BH43" s="30"/>
      <c r="BI43" s="30"/>
      <c r="BJ43" s="30"/>
      <c r="BK43" s="24">
        <f t="shared" si="0"/>
        <v>1</v>
      </c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</row>
    <row r="44" spans="1:75" ht="13.5">
      <c r="A44" s="65">
        <v>41</v>
      </c>
      <c r="B44" s="30"/>
      <c r="C44" s="30"/>
      <c r="D44" s="30"/>
      <c r="E44" s="30">
        <v>25</v>
      </c>
      <c r="F44" s="30"/>
      <c r="G44" s="30"/>
      <c r="H44" s="30"/>
      <c r="I44" s="30"/>
      <c r="J44" s="30"/>
      <c r="K44" s="30"/>
      <c r="L44" s="30"/>
      <c r="M44" s="30"/>
      <c r="N44" s="105"/>
      <c r="O44" s="30"/>
      <c r="P44" s="30"/>
      <c r="Q44" s="30">
        <v>20</v>
      </c>
      <c r="R44" s="30"/>
      <c r="S44" s="105"/>
      <c r="T44" s="30"/>
      <c r="U44" s="72"/>
      <c r="V44" s="30"/>
      <c r="W44" s="30"/>
      <c r="X44" s="105"/>
      <c r="Y44" s="30"/>
      <c r="Z44" s="30"/>
      <c r="AA44" s="105"/>
      <c r="AB44" s="30"/>
      <c r="AC44" s="30"/>
      <c r="AD44" s="30"/>
      <c r="AE44" s="30"/>
      <c r="AF44" s="30"/>
      <c r="AG44" s="105"/>
      <c r="AH44" s="107"/>
      <c r="AI44" s="105"/>
      <c r="AJ44" s="30"/>
      <c r="AK44" s="105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105"/>
      <c r="BF44" s="30"/>
      <c r="BG44" s="30"/>
      <c r="BH44" s="30"/>
      <c r="BI44" s="30"/>
      <c r="BJ44" s="30"/>
      <c r="BK44" s="24">
        <f t="shared" si="0"/>
        <v>45</v>
      </c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</row>
    <row r="45" spans="1:75" s="76" customFormat="1" ht="13.5">
      <c r="A45" s="65">
        <v>40</v>
      </c>
      <c r="B45" s="30">
        <v>7</v>
      </c>
      <c r="C45" s="30"/>
      <c r="D45" s="30"/>
      <c r="E45" s="30"/>
      <c r="F45" s="30"/>
      <c r="G45" s="30"/>
      <c r="H45" s="30">
        <v>11</v>
      </c>
      <c r="I45" s="30"/>
      <c r="J45" s="30"/>
      <c r="K45" s="30"/>
      <c r="L45" s="30"/>
      <c r="M45" s="30"/>
      <c r="N45" s="105"/>
      <c r="O45" s="30"/>
      <c r="P45" s="30">
        <v>1</v>
      </c>
      <c r="Q45" s="30"/>
      <c r="R45" s="30"/>
      <c r="S45" s="105"/>
      <c r="T45" s="30"/>
      <c r="U45" s="72"/>
      <c r="V45" s="30"/>
      <c r="W45" s="30"/>
      <c r="X45" s="105"/>
      <c r="Y45" s="30"/>
      <c r="Z45" s="30"/>
      <c r="AA45" s="105"/>
      <c r="AB45" s="30"/>
      <c r="AC45" s="30"/>
      <c r="AD45" s="30"/>
      <c r="AE45" s="30"/>
      <c r="AF45" s="30"/>
      <c r="AG45" s="105"/>
      <c r="AH45" s="107"/>
      <c r="AI45" s="105">
        <v>11</v>
      </c>
      <c r="AJ45" s="30"/>
      <c r="AK45" s="105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105"/>
      <c r="BF45" s="30"/>
      <c r="BG45" s="30"/>
      <c r="BH45" s="30"/>
      <c r="BI45" s="30"/>
      <c r="BJ45" s="30"/>
      <c r="BK45" s="24">
        <f t="shared" si="0"/>
        <v>30</v>
      </c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</row>
    <row r="46" spans="1:75" ht="13.5">
      <c r="A46" s="65">
        <v>39</v>
      </c>
      <c r="B46" s="30">
        <v>1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105"/>
      <c r="O46" s="30"/>
      <c r="P46" s="30"/>
      <c r="Q46" s="30"/>
      <c r="R46" s="30"/>
      <c r="S46" s="105"/>
      <c r="T46" s="30"/>
      <c r="U46" s="72"/>
      <c r="V46" s="30"/>
      <c r="W46" s="30"/>
      <c r="X46" s="105"/>
      <c r="Y46" s="30"/>
      <c r="Z46" s="30"/>
      <c r="AA46" s="105"/>
      <c r="AB46" s="30"/>
      <c r="AC46" s="30"/>
      <c r="AD46" s="30"/>
      <c r="AE46" s="30"/>
      <c r="AF46" s="30"/>
      <c r="AG46" s="105"/>
      <c r="AH46" s="107"/>
      <c r="AI46" s="105"/>
      <c r="AJ46" s="30"/>
      <c r="AK46" s="105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105"/>
      <c r="BF46" s="30"/>
      <c r="BG46" s="30"/>
      <c r="BH46" s="30"/>
      <c r="BI46" s="30"/>
      <c r="BJ46" s="30"/>
      <c r="BK46" s="24">
        <f t="shared" si="0"/>
        <v>1</v>
      </c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</row>
    <row r="47" spans="1:72" ht="13.5">
      <c r="A47" s="65">
        <v>38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105"/>
      <c r="O47" s="30"/>
      <c r="P47" s="30"/>
      <c r="Q47" s="30"/>
      <c r="R47" s="30"/>
      <c r="S47" s="105"/>
      <c r="T47" s="30"/>
      <c r="U47" s="72"/>
      <c r="V47" s="30"/>
      <c r="W47" s="30"/>
      <c r="X47" s="105"/>
      <c r="Y47" s="30"/>
      <c r="Z47" s="30"/>
      <c r="AA47" s="105"/>
      <c r="AB47" s="30"/>
      <c r="AC47" s="30"/>
      <c r="AD47" s="30"/>
      <c r="AE47" s="30"/>
      <c r="AF47" s="30"/>
      <c r="AG47" s="105"/>
      <c r="AH47" s="107"/>
      <c r="AI47" s="105"/>
      <c r="AJ47" s="30"/>
      <c r="AK47" s="105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105"/>
      <c r="BF47" s="30"/>
      <c r="BG47" s="30"/>
      <c r="BH47" s="30"/>
      <c r="BI47" s="30"/>
      <c r="BJ47" s="30"/>
      <c r="BK47" s="24">
        <f t="shared" si="0"/>
        <v>0</v>
      </c>
      <c r="BL47" s="56"/>
      <c r="BM47" s="56"/>
      <c r="BN47" s="56"/>
      <c r="BO47" s="56"/>
      <c r="BP47" s="56"/>
      <c r="BQ47" s="56"/>
      <c r="BR47" s="56"/>
      <c r="BS47" s="56"/>
      <c r="BT47" s="56"/>
    </row>
    <row r="48" spans="1:72" ht="13.5">
      <c r="A48" s="65">
        <v>37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105"/>
      <c r="O48" s="30"/>
      <c r="P48" s="30"/>
      <c r="Q48" s="30"/>
      <c r="R48" s="30"/>
      <c r="S48" s="105"/>
      <c r="T48" s="30"/>
      <c r="U48" s="72"/>
      <c r="V48" s="30"/>
      <c r="W48" s="30"/>
      <c r="X48" s="105"/>
      <c r="Y48" s="30"/>
      <c r="Z48" s="30"/>
      <c r="AA48" s="105"/>
      <c r="AB48" s="30"/>
      <c r="AC48" s="30"/>
      <c r="AD48" s="30"/>
      <c r="AE48" s="30"/>
      <c r="AF48" s="30"/>
      <c r="AG48" s="105"/>
      <c r="AH48" s="107"/>
      <c r="AI48" s="105"/>
      <c r="AJ48" s="30"/>
      <c r="AK48" s="105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105"/>
      <c r="BF48" s="30"/>
      <c r="BG48" s="30"/>
      <c r="BH48" s="30"/>
      <c r="BI48" s="30"/>
      <c r="BJ48" s="30"/>
      <c r="BK48" s="24">
        <f t="shared" si="0"/>
        <v>0</v>
      </c>
      <c r="BL48" s="56"/>
      <c r="BM48" s="56"/>
      <c r="BN48" s="56"/>
      <c r="BO48" s="56"/>
      <c r="BP48" s="56"/>
      <c r="BQ48" s="56"/>
      <c r="BR48" s="56"/>
      <c r="BS48" s="56"/>
      <c r="BT48" s="56"/>
    </row>
    <row r="49" spans="1:72" s="76" customFormat="1" ht="13.5">
      <c r="A49" s="65">
        <v>35</v>
      </c>
      <c r="B49" s="30">
        <v>10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105"/>
      <c r="O49" s="30"/>
      <c r="P49" s="30"/>
      <c r="Q49" s="30">
        <v>1</v>
      </c>
      <c r="R49" s="30"/>
      <c r="S49" s="105"/>
      <c r="T49" s="30"/>
      <c r="U49" s="72"/>
      <c r="V49" s="30"/>
      <c r="W49" s="30"/>
      <c r="X49" s="105"/>
      <c r="Y49" s="30"/>
      <c r="Z49" s="30"/>
      <c r="AA49" s="105"/>
      <c r="AB49" s="30"/>
      <c r="AC49" s="30"/>
      <c r="AD49" s="30"/>
      <c r="AE49" s="30"/>
      <c r="AF49" s="30"/>
      <c r="AG49" s="105"/>
      <c r="AH49" s="107"/>
      <c r="AI49" s="105"/>
      <c r="AJ49" s="30"/>
      <c r="AK49" s="105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105"/>
      <c r="BF49" s="30"/>
      <c r="BG49" s="30"/>
      <c r="BH49" s="30"/>
      <c r="BI49" s="30"/>
      <c r="BJ49" s="30"/>
      <c r="BK49" s="24">
        <f t="shared" si="0"/>
        <v>11</v>
      </c>
      <c r="BL49" s="56"/>
      <c r="BM49" s="56"/>
      <c r="BN49" s="56"/>
      <c r="BO49" s="56"/>
      <c r="BP49" s="56"/>
      <c r="BQ49" s="56"/>
      <c r="BR49" s="56"/>
      <c r="BS49" s="56"/>
      <c r="BT49" s="56"/>
    </row>
    <row r="50" spans="1:72" s="76" customFormat="1" ht="13.5">
      <c r="A50" s="65">
        <v>30.5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105"/>
      <c r="O50" s="30"/>
      <c r="P50" s="30"/>
      <c r="Q50" s="30">
        <v>1</v>
      </c>
      <c r="R50" s="30"/>
      <c r="S50" s="105"/>
      <c r="T50" s="30"/>
      <c r="U50" s="72">
        <v>50</v>
      </c>
      <c r="V50" s="30">
        <v>1</v>
      </c>
      <c r="W50" s="30"/>
      <c r="X50" s="105"/>
      <c r="Y50" s="30"/>
      <c r="Z50" s="30"/>
      <c r="AA50" s="105"/>
      <c r="AB50" s="30"/>
      <c r="AC50" s="30"/>
      <c r="AD50" s="30">
        <v>1</v>
      </c>
      <c r="AE50" s="30"/>
      <c r="AF50" s="30"/>
      <c r="AG50" s="105"/>
      <c r="AH50" s="107"/>
      <c r="AI50" s="105"/>
      <c r="AJ50" s="30"/>
      <c r="AK50" s="105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105"/>
      <c r="BF50" s="30"/>
      <c r="BG50" s="30"/>
      <c r="BH50" s="30"/>
      <c r="BI50" s="30"/>
      <c r="BJ50" s="30"/>
      <c r="BK50" s="24">
        <f t="shared" si="0"/>
        <v>53</v>
      </c>
      <c r="BL50" s="86"/>
      <c r="BM50" s="56"/>
      <c r="BN50" s="56"/>
      <c r="BO50" s="56"/>
      <c r="BP50" s="56"/>
      <c r="BQ50" s="56"/>
      <c r="BR50" s="56"/>
      <c r="BS50" s="56"/>
      <c r="BT50" s="56"/>
    </row>
    <row r="51" spans="1:72" ht="13.5">
      <c r="A51" s="65">
        <v>30.4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105"/>
      <c r="O51" s="30"/>
      <c r="P51" s="30"/>
      <c r="Q51" s="30"/>
      <c r="R51" s="30"/>
      <c r="S51" s="105"/>
      <c r="T51" s="30"/>
      <c r="U51" s="72"/>
      <c r="V51" s="30"/>
      <c r="W51" s="30"/>
      <c r="X51" s="105"/>
      <c r="Y51" s="30"/>
      <c r="Z51" s="30"/>
      <c r="AA51" s="105"/>
      <c r="AB51" s="30"/>
      <c r="AC51" s="30"/>
      <c r="AD51" s="30"/>
      <c r="AE51" s="30"/>
      <c r="AF51" s="30"/>
      <c r="AG51" s="105"/>
      <c r="AH51" s="107"/>
      <c r="AI51" s="105"/>
      <c r="AJ51" s="30"/>
      <c r="AK51" s="105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105"/>
      <c r="BF51" s="30"/>
      <c r="BG51" s="30"/>
      <c r="BH51" s="30"/>
      <c r="BI51" s="30"/>
      <c r="BJ51" s="30"/>
      <c r="BK51" s="24">
        <f t="shared" si="0"/>
        <v>0</v>
      </c>
      <c r="BL51" s="56"/>
      <c r="BM51" s="56"/>
      <c r="BN51" s="56"/>
      <c r="BO51" s="56"/>
      <c r="BP51" s="56"/>
      <c r="BQ51" s="56"/>
      <c r="BR51" s="56"/>
      <c r="BS51" s="56"/>
      <c r="BT51" s="56"/>
    </row>
    <row r="52" spans="1:72" s="76" customFormat="1" ht="13.5">
      <c r="A52" s="65">
        <v>28</v>
      </c>
      <c r="B52" s="30">
        <v>5</v>
      </c>
      <c r="C52" s="30"/>
      <c r="D52" s="30"/>
      <c r="E52" s="30"/>
      <c r="F52" s="30"/>
      <c r="G52" s="30"/>
      <c r="H52" s="30">
        <v>5</v>
      </c>
      <c r="I52" s="30"/>
      <c r="J52" s="30"/>
      <c r="K52" s="30"/>
      <c r="L52" s="30"/>
      <c r="M52" s="30"/>
      <c r="N52" s="105"/>
      <c r="O52" s="30"/>
      <c r="P52" s="30">
        <v>20</v>
      </c>
      <c r="Q52" s="30"/>
      <c r="R52" s="30"/>
      <c r="S52" s="105"/>
      <c r="T52" s="30"/>
      <c r="U52" s="72"/>
      <c r="V52" s="30"/>
      <c r="W52" s="30"/>
      <c r="X52" s="105"/>
      <c r="Y52" s="30"/>
      <c r="Z52" s="30"/>
      <c r="AA52" s="105"/>
      <c r="AB52" s="30"/>
      <c r="AC52" s="30"/>
      <c r="AD52" s="30"/>
      <c r="AE52" s="30"/>
      <c r="AF52" s="30"/>
      <c r="AG52" s="105"/>
      <c r="AH52" s="107"/>
      <c r="AI52" s="105"/>
      <c r="AJ52" s="30"/>
      <c r="AK52" s="105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105"/>
      <c r="BF52" s="30"/>
      <c r="BG52" s="30"/>
      <c r="BH52" s="30"/>
      <c r="BI52" s="30"/>
      <c r="BJ52" s="30"/>
      <c r="BK52" s="24">
        <f t="shared" si="0"/>
        <v>30</v>
      </c>
      <c r="BL52" s="56"/>
      <c r="BM52" s="56"/>
      <c r="BN52" s="56"/>
      <c r="BO52" s="56"/>
      <c r="BP52" s="56"/>
      <c r="BQ52" s="56"/>
      <c r="BR52" s="56"/>
      <c r="BS52" s="56"/>
      <c r="BT52" s="56"/>
    </row>
    <row r="53" spans="1:72" ht="13.5">
      <c r="A53" s="65">
        <v>25.4</v>
      </c>
      <c r="B53" s="30">
        <v>23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105"/>
      <c r="O53" s="30"/>
      <c r="P53" s="30">
        <f>257+23+38+307</f>
        <v>625</v>
      </c>
      <c r="Q53" s="30">
        <v>9</v>
      </c>
      <c r="R53" s="30"/>
      <c r="S53" s="105"/>
      <c r="T53" s="30"/>
      <c r="U53" s="72"/>
      <c r="V53" s="30">
        <v>1</v>
      </c>
      <c r="W53" s="30"/>
      <c r="X53" s="105"/>
      <c r="Y53" s="30"/>
      <c r="Z53" s="30"/>
      <c r="AA53" s="105"/>
      <c r="AB53" s="30"/>
      <c r="AC53" s="30"/>
      <c r="AD53" s="30"/>
      <c r="AE53" s="30"/>
      <c r="AF53" s="30"/>
      <c r="AG53" s="105"/>
      <c r="AH53" s="107"/>
      <c r="AI53" s="105"/>
      <c r="AJ53" s="30"/>
      <c r="AK53" s="105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105"/>
      <c r="BF53" s="30"/>
      <c r="BG53" s="30"/>
      <c r="BH53" s="30"/>
      <c r="BI53" s="30"/>
      <c r="BJ53" s="30"/>
      <c r="BK53" s="24">
        <f t="shared" si="0"/>
        <v>658</v>
      </c>
      <c r="BL53" s="56"/>
      <c r="BM53" s="56"/>
      <c r="BN53" s="56"/>
      <c r="BO53" s="56"/>
      <c r="BP53" s="56"/>
      <c r="BQ53" s="56"/>
      <c r="BR53" s="56"/>
      <c r="BS53" s="56"/>
      <c r="BT53" s="56"/>
    </row>
    <row r="54" spans="1:72" s="76" customFormat="1" ht="15">
      <c r="A54" s="65">
        <v>22</v>
      </c>
      <c r="B54" s="30"/>
      <c r="C54" s="30"/>
      <c r="D54" s="30"/>
      <c r="E54" s="30"/>
      <c r="F54" s="30"/>
      <c r="G54" s="30"/>
      <c r="H54" s="30">
        <v>1</v>
      </c>
      <c r="I54" s="30"/>
      <c r="J54" s="30"/>
      <c r="K54" s="30"/>
      <c r="L54" s="30"/>
      <c r="M54" s="30"/>
      <c r="N54" s="105"/>
      <c r="O54" s="30"/>
      <c r="P54" s="30"/>
      <c r="Q54" s="30"/>
      <c r="R54" s="30"/>
      <c r="S54" s="105"/>
      <c r="T54" s="30"/>
      <c r="U54" s="72"/>
      <c r="V54" s="30"/>
      <c r="W54" s="30"/>
      <c r="X54" s="105">
        <v>10</v>
      </c>
      <c r="Y54" s="30"/>
      <c r="Z54" s="30"/>
      <c r="AA54" s="105"/>
      <c r="AB54" s="30"/>
      <c r="AC54" s="30"/>
      <c r="AD54" s="30"/>
      <c r="AE54" s="30"/>
      <c r="AF54" s="30"/>
      <c r="AG54" s="105"/>
      <c r="AH54" s="107"/>
      <c r="AI54" s="105"/>
      <c r="AJ54" s="30"/>
      <c r="AK54" s="105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105"/>
      <c r="BF54" s="30"/>
      <c r="BG54" s="30"/>
      <c r="BH54" s="30"/>
      <c r="BI54" s="30"/>
      <c r="BJ54" s="30"/>
      <c r="BK54" s="24">
        <f t="shared" si="0"/>
        <v>11</v>
      </c>
      <c r="BL54" s="85"/>
      <c r="BM54" s="56"/>
      <c r="BN54" s="56"/>
      <c r="BO54" s="56"/>
      <c r="BP54" s="56"/>
      <c r="BQ54" s="56"/>
      <c r="BR54" s="56"/>
      <c r="BS54" s="56"/>
      <c r="BT54" s="56"/>
    </row>
    <row r="55" spans="1:72" s="76" customFormat="1" ht="13.5">
      <c r="A55" s="65">
        <v>19.5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105"/>
      <c r="O55" s="30"/>
      <c r="P55" s="30">
        <v>150</v>
      </c>
      <c r="Q55" s="30">
        <v>60</v>
      </c>
      <c r="R55" s="30"/>
      <c r="S55" s="105"/>
      <c r="T55" s="30"/>
      <c r="U55" s="72"/>
      <c r="V55" s="30"/>
      <c r="W55" s="30"/>
      <c r="X55" s="105"/>
      <c r="Y55" s="30"/>
      <c r="Z55" s="30"/>
      <c r="AA55" s="105"/>
      <c r="AB55" s="30"/>
      <c r="AC55" s="30"/>
      <c r="AD55" s="30"/>
      <c r="AE55" s="30"/>
      <c r="AF55" s="30"/>
      <c r="AG55" s="105"/>
      <c r="AH55" s="107"/>
      <c r="AI55" s="105"/>
      <c r="AJ55" s="30"/>
      <c r="AK55" s="105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105"/>
      <c r="BF55" s="30"/>
      <c r="BG55" s="30"/>
      <c r="BH55" s="30"/>
      <c r="BI55" s="30"/>
      <c r="BJ55" s="30"/>
      <c r="BK55" s="24">
        <f t="shared" si="0"/>
        <v>210</v>
      </c>
      <c r="BL55" s="56"/>
      <c r="BM55" s="56"/>
      <c r="BN55" s="56"/>
      <c r="BO55" s="56"/>
      <c r="BP55" s="56"/>
      <c r="BQ55" s="56"/>
      <c r="BR55" s="56"/>
      <c r="BS55" s="56"/>
      <c r="BT55" s="56"/>
    </row>
    <row r="56" spans="1:72" ht="13.5">
      <c r="A56" s="65">
        <v>19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105"/>
      <c r="O56" s="30"/>
      <c r="P56" s="30"/>
      <c r="Q56" s="30"/>
      <c r="R56" s="30"/>
      <c r="S56" s="105"/>
      <c r="T56" s="30"/>
      <c r="U56" s="72"/>
      <c r="V56" s="30"/>
      <c r="W56" s="30"/>
      <c r="X56" s="105"/>
      <c r="Y56" s="30"/>
      <c r="Z56" s="30"/>
      <c r="AA56" s="105"/>
      <c r="AB56" s="30"/>
      <c r="AC56" s="30"/>
      <c r="AD56" s="30"/>
      <c r="AE56" s="30"/>
      <c r="AF56" s="30"/>
      <c r="AG56" s="105"/>
      <c r="AH56" s="107"/>
      <c r="AI56" s="105"/>
      <c r="AJ56" s="30"/>
      <c r="AK56" s="105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105"/>
      <c r="BF56" s="30"/>
      <c r="BG56" s="30"/>
      <c r="BH56" s="30"/>
      <c r="BI56" s="30"/>
      <c r="BJ56" s="30"/>
      <c r="BK56" s="24">
        <f t="shared" si="0"/>
        <v>0</v>
      </c>
      <c r="BL56" s="56"/>
      <c r="BM56" s="56"/>
      <c r="BN56" s="56"/>
      <c r="BO56" s="56"/>
      <c r="BP56" s="56"/>
      <c r="BQ56" s="56"/>
      <c r="BR56" s="56"/>
      <c r="BS56" s="56"/>
      <c r="BT56" s="56"/>
    </row>
    <row r="57" spans="1:72" ht="13.5">
      <c r="A57" s="65">
        <v>18.3</v>
      </c>
      <c r="B57" s="30">
        <v>19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105"/>
      <c r="O57" s="30"/>
      <c r="P57" s="30">
        <v>33</v>
      </c>
      <c r="Q57" s="30"/>
      <c r="R57" s="30"/>
      <c r="S57" s="105"/>
      <c r="T57" s="30"/>
      <c r="U57" s="72"/>
      <c r="V57" s="30"/>
      <c r="W57" s="30"/>
      <c r="X57" s="105">
        <v>123</v>
      </c>
      <c r="Y57" s="30"/>
      <c r="Z57" s="30"/>
      <c r="AA57" s="105"/>
      <c r="AB57" s="30"/>
      <c r="AC57" s="30"/>
      <c r="AD57" s="30"/>
      <c r="AE57" s="30"/>
      <c r="AF57" s="30"/>
      <c r="AG57" s="105"/>
      <c r="AH57" s="107"/>
      <c r="AI57" s="105"/>
      <c r="AJ57" s="30"/>
      <c r="AK57" s="105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105"/>
      <c r="BF57" s="30"/>
      <c r="BG57" s="30"/>
      <c r="BH57" s="30"/>
      <c r="BI57" s="30"/>
      <c r="BJ57" s="30"/>
      <c r="BK57" s="24">
        <f t="shared" si="0"/>
        <v>175</v>
      </c>
      <c r="BL57" s="86"/>
      <c r="BM57" s="56"/>
      <c r="BN57" s="56"/>
      <c r="BO57" s="56"/>
      <c r="BP57" s="56"/>
      <c r="BQ57" s="56"/>
      <c r="BR57" s="56"/>
      <c r="BS57" s="56"/>
      <c r="BT57" s="56"/>
    </row>
    <row r="58" spans="1:72" ht="13.5">
      <c r="A58" s="65">
        <v>17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105"/>
      <c r="O58" s="30"/>
      <c r="P58" s="30"/>
      <c r="Q58" s="30"/>
      <c r="R58" s="30"/>
      <c r="S58" s="105"/>
      <c r="T58" s="30"/>
      <c r="U58" s="72"/>
      <c r="V58" s="30"/>
      <c r="W58" s="30"/>
      <c r="X58" s="105"/>
      <c r="Y58" s="30"/>
      <c r="Z58" s="30"/>
      <c r="AA58" s="105"/>
      <c r="AB58" s="30"/>
      <c r="AC58" s="30"/>
      <c r="AD58" s="30"/>
      <c r="AE58" s="30"/>
      <c r="AF58" s="30"/>
      <c r="AG58" s="105"/>
      <c r="AH58" s="107"/>
      <c r="AI58" s="105"/>
      <c r="AJ58" s="30"/>
      <c r="AK58" s="105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105"/>
      <c r="BF58" s="30"/>
      <c r="BG58" s="30"/>
      <c r="BH58" s="30"/>
      <c r="BI58" s="30"/>
      <c r="BJ58" s="30"/>
      <c r="BK58" s="24">
        <f t="shared" si="0"/>
        <v>0</v>
      </c>
      <c r="BL58" s="56"/>
      <c r="BM58" s="56"/>
      <c r="BN58" s="56"/>
      <c r="BO58" s="56"/>
      <c r="BP58" s="56"/>
      <c r="BQ58" s="56"/>
      <c r="BR58" s="56"/>
      <c r="BS58" s="56"/>
      <c r="BT58" s="56"/>
    </row>
    <row r="59" spans="1:72" ht="13.5">
      <c r="A59" s="65">
        <v>13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105"/>
      <c r="O59" s="30"/>
      <c r="P59" s="30"/>
      <c r="Q59" s="30"/>
      <c r="R59" s="30"/>
      <c r="S59" s="105"/>
      <c r="T59" s="30"/>
      <c r="U59" s="72"/>
      <c r="V59" s="30"/>
      <c r="W59" s="30"/>
      <c r="X59" s="105"/>
      <c r="Y59" s="30"/>
      <c r="Z59" s="30"/>
      <c r="AA59" s="105"/>
      <c r="AB59" s="30"/>
      <c r="AC59" s="30"/>
      <c r="AD59" s="30"/>
      <c r="AE59" s="30"/>
      <c r="AF59" s="30"/>
      <c r="AG59" s="105"/>
      <c r="AH59" s="107"/>
      <c r="AI59" s="105"/>
      <c r="AJ59" s="30"/>
      <c r="AK59" s="105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105"/>
      <c r="BF59" s="30"/>
      <c r="BG59" s="30"/>
      <c r="BH59" s="30"/>
      <c r="BI59" s="30"/>
      <c r="BJ59" s="30"/>
      <c r="BK59" s="24"/>
      <c r="BL59" s="56"/>
      <c r="BM59" s="56"/>
      <c r="BN59" s="56"/>
      <c r="BO59" s="56"/>
      <c r="BP59" s="56"/>
      <c r="BQ59" s="56"/>
      <c r="BR59" s="56"/>
      <c r="BS59" s="56"/>
      <c r="BT59" s="56"/>
    </row>
    <row r="60" spans="1:64" s="76" customFormat="1" ht="13.5">
      <c r="A60" s="65">
        <v>11.5</v>
      </c>
      <c r="B60" s="30">
        <v>20</v>
      </c>
      <c r="C60" s="30"/>
      <c r="D60" s="30"/>
      <c r="E60" s="30"/>
      <c r="F60" s="30"/>
      <c r="G60" s="30"/>
      <c r="H60" s="30"/>
      <c r="I60" s="30"/>
      <c r="J60" s="30">
        <f>1+2+2+1</f>
        <v>6</v>
      </c>
      <c r="K60" s="30"/>
      <c r="L60" s="30"/>
      <c r="M60" s="30"/>
      <c r="N60" s="105"/>
      <c r="O60" s="30"/>
      <c r="P60" s="30">
        <v>5</v>
      </c>
      <c r="Q60" s="30"/>
      <c r="R60" s="30"/>
      <c r="S60" s="105"/>
      <c r="T60" s="30"/>
      <c r="U60" s="72"/>
      <c r="V60" s="30"/>
      <c r="W60" s="30"/>
      <c r="X60" s="105"/>
      <c r="Y60" s="30"/>
      <c r="Z60" s="30"/>
      <c r="AA60" s="105"/>
      <c r="AB60" s="30"/>
      <c r="AC60" s="30"/>
      <c r="AD60" s="30"/>
      <c r="AE60" s="30"/>
      <c r="AF60" s="30"/>
      <c r="AG60" s="105"/>
      <c r="AH60" s="107"/>
      <c r="AI60" s="105"/>
      <c r="AJ60" s="30"/>
      <c r="AK60" s="105"/>
      <c r="AL60" s="30"/>
      <c r="AM60" s="30"/>
      <c r="AN60" s="30"/>
      <c r="AO60" s="30">
        <v>4</v>
      </c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105"/>
      <c r="BF60" s="30"/>
      <c r="BG60" s="30"/>
      <c r="BH60" s="30"/>
      <c r="BI60" s="30"/>
      <c r="BJ60" s="30"/>
      <c r="BK60" s="24">
        <f t="shared" si="0"/>
        <v>35</v>
      </c>
      <c r="BL60" s="78" t="s">
        <v>317</v>
      </c>
    </row>
    <row r="61" spans="1:72" ht="13.5">
      <c r="A61" s="65">
        <v>9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105"/>
      <c r="O61" s="30"/>
      <c r="P61" s="30"/>
      <c r="Q61" s="30"/>
      <c r="R61" s="30"/>
      <c r="S61" s="105"/>
      <c r="T61" s="30"/>
      <c r="U61" s="72"/>
      <c r="V61" s="30"/>
      <c r="W61" s="30"/>
      <c r="X61" s="105"/>
      <c r="Y61" s="30"/>
      <c r="Z61" s="30"/>
      <c r="AA61" s="105"/>
      <c r="AB61" s="30"/>
      <c r="AC61" s="30"/>
      <c r="AD61" s="30"/>
      <c r="AE61" s="30"/>
      <c r="AF61" s="30"/>
      <c r="AG61" s="105"/>
      <c r="AH61" s="107"/>
      <c r="AI61" s="105"/>
      <c r="AJ61" s="30"/>
      <c r="AK61" s="105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105"/>
      <c r="BF61" s="30"/>
      <c r="BG61" s="30"/>
      <c r="BH61" s="30"/>
      <c r="BI61" s="30"/>
      <c r="BJ61" s="30"/>
      <c r="BK61" s="24">
        <f t="shared" si="0"/>
        <v>0</v>
      </c>
      <c r="BL61" s="56"/>
      <c r="BM61" s="56"/>
      <c r="BN61" s="56"/>
      <c r="BO61" s="56"/>
      <c r="BP61" s="56"/>
      <c r="BQ61" s="56"/>
      <c r="BR61" s="56"/>
      <c r="BS61" s="56"/>
      <c r="BT61" s="56"/>
    </row>
    <row r="62" spans="1:72" s="76" customFormat="1" ht="13.5">
      <c r="A62" s="65">
        <v>7.3</v>
      </c>
      <c r="B62" s="30">
        <v>14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105"/>
      <c r="O62" s="30"/>
      <c r="P62" s="30"/>
      <c r="Q62" s="30"/>
      <c r="R62" s="30"/>
      <c r="S62" s="105"/>
      <c r="T62" s="30">
        <v>1</v>
      </c>
      <c r="U62" s="109"/>
      <c r="V62" s="30"/>
      <c r="W62" s="30"/>
      <c r="X62" s="105">
        <v>56</v>
      </c>
      <c r="Y62" s="30"/>
      <c r="Z62" s="30"/>
      <c r="AA62" s="105"/>
      <c r="AB62" s="30"/>
      <c r="AC62" s="30"/>
      <c r="AD62" s="30"/>
      <c r="AE62" s="30"/>
      <c r="AF62" s="30"/>
      <c r="AG62" s="105"/>
      <c r="AH62" s="107"/>
      <c r="AI62" s="105"/>
      <c r="AJ62" s="30"/>
      <c r="AK62" s="105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105"/>
      <c r="BF62" s="30"/>
      <c r="BG62" s="30"/>
      <c r="BH62" s="30"/>
      <c r="BI62" s="30"/>
      <c r="BJ62" s="30"/>
      <c r="BK62" s="24">
        <f t="shared" si="0"/>
        <v>71</v>
      </c>
      <c r="BL62" s="86"/>
      <c r="BM62" s="56"/>
      <c r="BN62" s="56"/>
      <c r="BO62" s="56"/>
      <c r="BP62" s="56"/>
      <c r="BQ62" s="56"/>
      <c r="BR62" s="56"/>
      <c r="BS62" s="56"/>
      <c r="BT62" s="56"/>
    </row>
    <row r="63" spans="1:72" ht="13.5">
      <c r="A63" s="65">
        <v>6.8</v>
      </c>
      <c r="B63" s="30">
        <v>1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105"/>
      <c r="O63" s="30"/>
      <c r="P63" s="30"/>
      <c r="Q63" s="30"/>
      <c r="R63" s="30"/>
      <c r="S63" s="105"/>
      <c r="T63" s="30"/>
      <c r="U63" s="72"/>
      <c r="V63" s="30"/>
      <c r="W63" s="30"/>
      <c r="X63" s="105"/>
      <c r="Y63" s="30"/>
      <c r="Z63" s="30"/>
      <c r="AA63" s="105"/>
      <c r="AB63" s="30"/>
      <c r="AC63" s="30"/>
      <c r="AD63" s="30"/>
      <c r="AE63" s="30"/>
      <c r="AF63" s="30"/>
      <c r="AG63" s="105"/>
      <c r="AH63" s="107"/>
      <c r="AI63" s="105"/>
      <c r="AJ63" s="30"/>
      <c r="AK63" s="105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105"/>
      <c r="BF63" s="30"/>
      <c r="BG63" s="30"/>
      <c r="BH63" s="30"/>
      <c r="BI63" s="30"/>
      <c r="BJ63" s="30"/>
      <c r="BK63" s="24">
        <f t="shared" si="0"/>
        <v>1</v>
      </c>
      <c r="BL63" s="56"/>
      <c r="BM63" s="56"/>
      <c r="BN63" s="56"/>
      <c r="BO63" s="56"/>
      <c r="BP63" s="56"/>
      <c r="BQ63" s="56"/>
      <c r="BR63" s="56"/>
      <c r="BS63" s="56"/>
      <c r="BT63" s="56"/>
    </row>
    <row r="64" spans="1:72" ht="13.5">
      <c r="A64" s="65">
        <v>5.7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105"/>
      <c r="O64" s="30"/>
      <c r="P64" s="30"/>
      <c r="Q64" s="30"/>
      <c r="R64" s="30"/>
      <c r="S64" s="105"/>
      <c r="T64" s="30"/>
      <c r="U64" s="72"/>
      <c r="V64" s="30"/>
      <c r="W64" s="30"/>
      <c r="X64" s="105"/>
      <c r="Y64" s="30"/>
      <c r="Z64" s="30"/>
      <c r="AA64" s="105"/>
      <c r="AB64" s="30"/>
      <c r="AC64" s="30"/>
      <c r="AD64" s="30"/>
      <c r="AE64" s="30"/>
      <c r="AF64" s="30"/>
      <c r="AG64" s="105"/>
      <c r="AH64" s="107"/>
      <c r="AI64" s="105"/>
      <c r="AJ64" s="30"/>
      <c r="AK64" s="105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105"/>
      <c r="BF64" s="30"/>
      <c r="BG64" s="30"/>
      <c r="BH64" s="30"/>
      <c r="BI64" s="30"/>
      <c r="BJ64" s="30"/>
      <c r="BK64" s="24">
        <f t="shared" si="0"/>
        <v>0</v>
      </c>
      <c r="BL64" s="56"/>
      <c r="BM64" s="56"/>
      <c r="BN64" s="56"/>
      <c r="BO64" s="56"/>
      <c r="BP64" s="56"/>
      <c r="BQ64" s="56"/>
      <c r="BR64" s="56"/>
      <c r="BS64" s="56"/>
      <c r="BT64" s="56"/>
    </row>
    <row r="65" spans="1:72" s="76" customFormat="1" ht="13.5">
      <c r="A65" s="65">
        <v>5.6</v>
      </c>
      <c r="B65" s="30"/>
      <c r="C65" s="30"/>
      <c r="D65" s="30"/>
      <c r="E65" s="30"/>
      <c r="F65" s="30"/>
      <c r="G65" s="30"/>
      <c r="H65" s="30">
        <v>1</v>
      </c>
      <c r="I65" s="30"/>
      <c r="J65" s="30"/>
      <c r="K65" s="30"/>
      <c r="L65" s="30"/>
      <c r="M65" s="30"/>
      <c r="N65" s="105"/>
      <c r="O65" s="30"/>
      <c r="P65" s="30"/>
      <c r="Q65" s="30"/>
      <c r="R65" s="30"/>
      <c r="S65" s="105"/>
      <c r="T65" s="30"/>
      <c r="U65" s="72">
        <v>24</v>
      </c>
      <c r="V65" s="30"/>
      <c r="W65" s="30"/>
      <c r="X65" s="105"/>
      <c r="Y65" s="30"/>
      <c r="Z65" s="30"/>
      <c r="AA65" s="105"/>
      <c r="AB65" s="30"/>
      <c r="AC65" s="30"/>
      <c r="AD65" s="30"/>
      <c r="AE65" s="30"/>
      <c r="AF65" s="30"/>
      <c r="AG65" s="105"/>
      <c r="AH65" s="107"/>
      <c r="AI65" s="105">
        <v>4</v>
      </c>
      <c r="AJ65" s="30"/>
      <c r="AK65" s="105"/>
      <c r="AL65" s="30"/>
      <c r="AM65" s="30"/>
      <c r="AN65" s="30">
        <v>6</v>
      </c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105"/>
      <c r="BF65" s="30"/>
      <c r="BG65" s="30"/>
      <c r="BH65" s="30"/>
      <c r="BI65" s="30"/>
      <c r="BJ65" s="30"/>
      <c r="BK65" s="24">
        <f t="shared" si="0"/>
        <v>35</v>
      </c>
      <c r="BL65" s="56"/>
      <c r="BM65" s="56"/>
      <c r="BN65" s="56"/>
      <c r="BO65" s="56"/>
      <c r="BP65" s="56"/>
      <c r="BQ65" s="56"/>
      <c r="BR65" s="56"/>
      <c r="BS65" s="56"/>
      <c r="BT65" s="56"/>
    </row>
    <row r="66" spans="1:72" s="76" customFormat="1" ht="13.5">
      <c r="A66" s="65">
        <v>3.2</v>
      </c>
      <c r="B66" s="30">
        <v>3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105"/>
      <c r="O66" s="30"/>
      <c r="P66" s="30"/>
      <c r="Q66" s="30"/>
      <c r="R66" s="30"/>
      <c r="S66" s="105"/>
      <c r="T66" s="30"/>
      <c r="U66" s="72"/>
      <c r="V66" s="30"/>
      <c r="W66" s="30"/>
      <c r="X66" s="105"/>
      <c r="Y66" s="30"/>
      <c r="Z66" s="30"/>
      <c r="AA66" s="105"/>
      <c r="AB66" s="30"/>
      <c r="AC66" s="30"/>
      <c r="AD66" s="30"/>
      <c r="AE66" s="30"/>
      <c r="AF66" s="30"/>
      <c r="AG66" s="105"/>
      <c r="AH66" s="107"/>
      <c r="AI66" s="105"/>
      <c r="AJ66" s="30"/>
      <c r="AK66" s="105"/>
      <c r="AL66" s="30"/>
      <c r="AM66" s="30"/>
      <c r="AN66" s="30"/>
      <c r="AO66" s="30"/>
      <c r="AP66" s="30">
        <v>50</v>
      </c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105"/>
      <c r="BF66" s="30"/>
      <c r="BG66" s="30"/>
      <c r="BH66" s="30"/>
      <c r="BI66" s="30"/>
      <c r="BJ66" s="30"/>
      <c r="BK66" s="24">
        <f aca="true" t="shared" si="1" ref="BK66:BK88">SUM(B66:BJ66)</f>
        <v>53</v>
      </c>
      <c r="BL66" s="86"/>
      <c r="BM66" s="56"/>
      <c r="BN66" s="56"/>
      <c r="BO66" s="56"/>
      <c r="BP66" s="56"/>
      <c r="BQ66" s="56"/>
      <c r="BR66" s="56"/>
      <c r="BS66" s="56"/>
      <c r="BT66" s="56"/>
    </row>
    <row r="67" spans="1:64" s="76" customFormat="1" ht="13.5">
      <c r="A67" s="65">
        <v>2.9</v>
      </c>
      <c r="B67" s="30"/>
      <c r="C67" s="30"/>
      <c r="D67" s="30"/>
      <c r="E67" s="30"/>
      <c r="F67" s="30"/>
      <c r="G67" s="30"/>
      <c r="H67" s="30"/>
      <c r="I67" s="30"/>
      <c r="J67" s="30"/>
      <c r="K67" s="30">
        <v>2</v>
      </c>
      <c r="L67" s="30"/>
      <c r="M67" s="30"/>
      <c r="N67" s="112"/>
      <c r="O67" s="30"/>
      <c r="P67" s="30">
        <v>3</v>
      </c>
      <c r="Q67" s="30"/>
      <c r="R67" s="30"/>
      <c r="S67" s="112"/>
      <c r="T67" s="30"/>
      <c r="U67" s="72">
        <v>4</v>
      </c>
      <c r="V67" s="30"/>
      <c r="W67" s="30"/>
      <c r="X67" s="112"/>
      <c r="Y67" s="30">
        <v>10</v>
      </c>
      <c r="Z67" s="112"/>
      <c r="AA67" s="112"/>
      <c r="AB67" s="30"/>
      <c r="AC67" s="30"/>
      <c r="AD67" s="30"/>
      <c r="AE67" s="30"/>
      <c r="AF67" s="30"/>
      <c r="AG67" s="112"/>
      <c r="AH67" s="113"/>
      <c r="AI67" s="112">
        <v>6</v>
      </c>
      <c r="AJ67" s="30"/>
      <c r="AK67" s="112"/>
      <c r="AL67" s="30"/>
      <c r="AM67" s="30"/>
      <c r="AN67" s="30">
        <v>5</v>
      </c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112"/>
      <c r="BF67" s="30"/>
      <c r="BG67" s="30"/>
      <c r="BH67" s="30"/>
      <c r="BI67" s="30"/>
      <c r="BJ67" s="30"/>
      <c r="BK67" s="24">
        <f t="shared" si="1"/>
        <v>30</v>
      </c>
      <c r="BL67" s="80"/>
    </row>
    <row r="68" spans="1:72" ht="13.5">
      <c r="A68" s="65">
        <v>0.5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105"/>
      <c r="O68" s="30"/>
      <c r="P68" s="30"/>
      <c r="Q68" s="30"/>
      <c r="R68" s="30"/>
      <c r="S68" s="105"/>
      <c r="T68" s="30"/>
      <c r="U68" s="72"/>
      <c r="V68" s="30"/>
      <c r="W68" s="30"/>
      <c r="X68" s="105"/>
      <c r="Y68" s="30"/>
      <c r="Z68" s="30"/>
      <c r="AA68" s="105"/>
      <c r="AB68" s="30"/>
      <c r="AC68" s="30"/>
      <c r="AD68" s="30"/>
      <c r="AE68" s="30"/>
      <c r="AF68" s="30"/>
      <c r="AG68" s="105"/>
      <c r="AH68" s="107"/>
      <c r="AI68" s="105"/>
      <c r="AJ68" s="30"/>
      <c r="AK68" s="105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105"/>
      <c r="BF68" s="30"/>
      <c r="BG68" s="30"/>
      <c r="BH68" s="30"/>
      <c r="BI68" s="30"/>
      <c r="BJ68" s="30"/>
      <c r="BK68" s="24">
        <f t="shared" si="1"/>
        <v>0</v>
      </c>
      <c r="BL68" s="56"/>
      <c r="BM68" s="56"/>
      <c r="BN68" s="56"/>
      <c r="BO68" s="56"/>
      <c r="BP68" s="56"/>
      <c r="BQ68" s="56"/>
      <c r="BR68" s="56"/>
      <c r="BS68" s="56"/>
      <c r="BT68" s="56"/>
    </row>
    <row r="69" spans="1:80" ht="15" customHeight="1">
      <c r="A69" s="116" t="s">
        <v>295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07"/>
      <c r="O69" s="117"/>
      <c r="P69" s="117"/>
      <c r="Q69" s="117"/>
      <c r="R69" s="117"/>
      <c r="S69" s="107"/>
      <c r="T69" s="117"/>
      <c r="U69" s="117"/>
      <c r="V69" s="117"/>
      <c r="W69" s="117"/>
      <c r="X69" s="107"/>
      <c r="Y69" s="117"/>
      <c r="Z69" s="117"/>
      <c r="AA69" s="107"/>
      <c r="AB69" s="117"/>
      <c r="AC69" s="117"/>
      <c r="AD69" s="117"/>
      <c r="AE69" s="117"/>
      <c r="AF69" s="117"/>
      <c r="AG69" s="107"/>
      <c r="AH69" s="107"/>
      <c r="AI69" s="107"/>
      <c r="AJ69" s="117"/>
      <c r="AK69" s="10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07"/>
      <c r="BF69" s="117"/>
      <c r="BG69" s="117"/>
      <c r="BH69" s="117"/>
      <c r="BI69" s="117"/>
      <c r="BJ69" s="117"/>
      <c r="BK69" s="118">
        <v>0</v>
      </c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</row>
    <row r="70" spans="1:80" ht="13.5">
      <c r="A70" s="119" t="s">
        <v>296</v>
      </c>
      <c r="B70" s="107"/>
      <c r="C70" s="107"/>
      <c r="D70" s="107"/>
      <c r="E70" s="107"/>
      <c r="F70" s="107"/>
      <c r="G70" s="107"/>
      <c r="H70" s="107">
        <v>3</v>
      </c>
      <c r="I70" s="107"/>
      <c r="J70" s="107"/>
      <c r="K70" s="107"/>
      <c r="L70" s="107"/>
      <c r="M70" s="107"/>
      <c r="N70" s="107"/>
      <c r="O70" s="107"/>
      <c r="P70" s="107">
        <v>3</v>
      </c>
      <c r="Q70" s="107">
        <v>2</v>
      </c>
      <c r="R70" s="107"/>
      <c r="S70" s="107"/>
      <c r="T70" s="107"/>
      <c r="U70" s="107"/>
      <c r="V70" s="107"/>
      <c r="W70" s="107"/>
      <c r="X70" s="107">
        <v>5</v>
      </c>
      <c r="Y70" s="107">
        <v>3</v>
      </c>
      <c r="Z70" s="107"/>
      <c r="AA70" s="107"/>
      <c r="AB70" s="107">
        <v>5</v>
      </c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>
        <v>95</v>
      </c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>
        <v>50</v>
      </c>
      <c r="BI70" s="107"/>
      <c r="BJ70" s="107"/>
      <c r="BK70" s="108">
        <v>166</v>
      </c>
      <c r="BL70" s="120" t="s">
        <v>317</v>
      </c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</row>
    <row r="71" spans="1:72" s="76" customFormat="1" ht="13.5">
      <c r="A71" s="43" t="s">
        <v>303</v>
      </c>
      <c r="B71" s="30">
        <v>1</v>
      </c>
      <c r="C71" s="30"/>
      <c r="D71" s="30"/>
      <c r="E71" s="30"/>
      <c r="F71" s="30"/>
      <c r="G71" s="30"/>
      <c r="H71" s="30">
        <v>1</v>
      </c>
      <c r="I71" s="30"/>
      <c r="J71" s="30"/>
      <c r="K71" s="30"/>
      <c r="L71" s="30"/>
      <c r="M71" s="30"/>
      <c r="N71" s="105"/>
      <c r="O71" s="30"/>
      <c r="P71" s="30"/>
      <c r="Q71" s="30"/>
      <c r="R71" s="30"/>
      <c r="S71" s="105"/>
      <c r="T71" s="30"/>
      <c r="U71" s="72">
        <v>500</v>
      </c>
      <c r="V71" s="30"/>
      <c r="W71" s="30"/>
      <c r="X71" s="105"/>
      <c r="Y71" s="30"/>
      <c r="Z71" s="30"/>
      <c r="AA71" s="105"/>
      <c r="AB71" s="30"/>
      <c r="AC71" s="30"/>
      <c r="AD71" s="30"/>
      <c r="AE71" s="30"/>
      <c r="AF71" s="30"/>
      <c r="AG71" s="105"/>
      <c r="AH71" s="107"/>
      <c r="AI71" s="105"/>
      <c r="AJ71" s="30"/>
      <c r="AK71" s="105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105"/>
      <c r="BF71" s="30"/>
      <c r="BG71" s="30"/>
      <c r="BH71" s="30"/>
      <c r="BI71" s="30"/>
      <c r="BJ71" s="30"/>
      <c r="BK71" s="24">
        <f t="shared" si="1"/>
        <v>502</v>
      </c>
      <c r="BL71" s="56"/>
      <c r="BM71" s="56"/>
      <c r="BN71" s="56"/>
      <c r="BO71" s="56"/>
      <c r="BP71" s="56"/>
      <c r="BQ71" s="56"/>
      <c r="BR71" s="56"/>
      <c r="BS71" s="56"/>
      <c r="BT71" s="56"/>
    </row>
    <row r="72" spans="1:72" s="76" customFormat="1" ht="13.5">
      <c r="A72" s="43" t="s">
        <v>308</v>
      </c>
      <c r="B72" s="30"/>
      <c r="C72" s="30"/>
      <c r="D72" s="30"/>
      <c r="E72" s="30"/>
      <c r="F72" s="30"/>
      <c r="G72" s="30"/>
      <c r="H72" s="30"/>
      <c r="I72" s="30"/>
      <c r="J72" s="30">
        <v>2</v>
      </c>
      <c r="K72" s="30"/>
      <c r="L72" s="30"/>
      <c r="M72" s="30"/>
      <c r="N72" s="105"/>
      <c r="O72" s="30"/>
      <c r="P72" s="30"/>
      <c r="Q72" s="30"/>
      <c r="R72" s="30"/>
      <c r="S72" s="105"/>
      <c r="T72" s="30"/>
      <c r="U72" s="72">
        <v>1</v>
      </c>
      <c r="V72" s="30"/>
      <c r="W72" s="30"/>
      <c r="X72" s="105">
        <v>1</v>
      </c>
      <c r="Y72" s="30"/>
      <c r="Z72" s="30"/>
      <c r="AA72" s="105"/>
      <c r="AB72" s="30"/>
      <c r="AC72" s="30"/>
      <c r="AD72" s="30"/>
      <c r="AE72" s="30"/>
      <c r="AF72" s="30"/>
      <c r="AG72" s="105"/>
      <c r="AH72" s="107"/>
      <c r="AI72" s="105"/>
      <c r="AJ72" s="30"/>
      <c r="AK72" s="105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105"/>
      <c r="BF72" s="30"/>
      <c r="BG72" s="30"/>
      <c r="BH72" s="30"/>
      <c r="BI72" s="30"/>
      <c r="BJ72" s="30"/>
      <c r="BK72" s="24">
        <f t="shared" si="1"/>
        <v>4</v>
      </c>
      <c r="BL72" s="56"/>
      <c r="BM72" s="56"/>
      <c r="BN72" s="56"/>
      <c r="BO72" s="56"/>
      <c r="BP72" s="56"/>
      <c r="BQ72" s="56"/>
      <c r="BR72" s="56"/>
      <c r="BS72" s="56"/>
      <c r="BT72" s="56"/>
    </row>
    <row r="73" spans="1:72" s="76" customFormat="1" ht="13.5">
      <c r="A73" s="43" t="s">
        <v>304</v>
      </c>
      <c r="B73" s="30">
        <v>20</v>
      </c>
      <c r="C73" s="30"/>
      <c r="D73" s="30">
        <v>5</v>
      </c>
      <c r="E73" s="30">
        <v>1</v>
      </c>
      <c r="F73" s="30"/>
      <c r="G73" s="30"/>
      <c r="H73" s="30"/>
      <c r="I73" s="30"/>
      <c r="J73" s="30"/>
      <c r="K73" s="30">
        <v>1</v>
      </c>
      <c r="L73" s="30"/>
      <c r="M73" s="30"/>
      <c r="N73" s="105"/>
      <c r="O73" s="30"/>
      <c r="P73" s="30">
        <v>20</v>
      </c>
      <c r="Q73" s="30"/>
      <c r="R73" s="30"/>
      <c r="S73" s="105"/>
      <c r="T73" s="30"/>
      <c r="U73" s="72"/>
      <c r="V73" s="30"/>
      <c r="W73" s="30"/>
      <c r="X73" s="105">
        <v>50</v>
      </c>
      <c r="Y73" s="30"/>
      <c r="Z73" s="30"/>
      <c r="AA73" s="105"/>
      <c r="AB73" s="30"/>
      <c r="AC73" s="30"/>
      <c r="AD73" s="30"/>
      <c r="AE73" s="30"/>
      <c r="AF73" s="30"/>
      <c r="AG73" s="105"/>
      <c r="AH73" s="107"/>
      <c r="AI73" s="105"/>
      <c r="AJ73" s="30"/>
      <c r="AK73" s="105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105"/>
      <c r="BF73" s="30"/>
      <c r="BG73" s="30"/>
      <c r="BH73" s="30"/>
      <c r="BI73" s="30"/>
      <c r="BJ73" s="30"/>
      <c r="BK73" s="24">
        <f t="shared" si="1"/>
        <v>97</v>
      </c>
      <c r="BL73" s="56"/>
      <c r="BM73" s="56"/>
      <c r="BN73" s="56"/>
      <c r="BO73" s="56"/>
      <c r="BP73" s="56"/>
      <c r="BQ73" s="56"/>
      <c r="BR73" s="56"/>
      <c r="BS73" s="56"/>
      <c r="BT73" s="56"/>
    </row>
    <row r="74" spans="1:72" ht="13.5">
      <c r="A74" s="43" t="s">
        <v>281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105"/>
      <c r="O74" s="30"/>
      <c r="P74" s="30"/>
      <c r="Q74" s="30"/>
      <c r="R74" s="30"/>
      <c r="S74" s="105"/>
      <c r="T74" s="30"/>
      <c r="U74" s="72"/>
      <c r="V74" s="30"/>
      <c r="W74" s="30"/>
      <c r="X74" s="105"/>
      <c r="Y74" s="30"/>
      <c r="Z74" s="30"/>
      <c r="AA74" s="105"/>
      <c r="AB74" s="30"/>
      <c r="AC74" s="30"/>
      <c r="AD74" s="30"/>
      <c r="AE74" s="30"/>
      <c r="AF74" s="30"/>
      <c r="AG74" s="105"/>
      <c r="AH74" s="107"/>
      <c r="AI74" s="105"/>
      <c r="AJ74" s="30"/>
      <c r="AK74" s="105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105"/>
      <c r="BF74" s="30"/>
      <c r="BG74" s="30"/>
      <c r="BH74" s="30"/>
      <c r="BI74" s="30"/>
      <c r="BJ74" s="30"/>
      <c r="BK74" s="24">
        <f t="shared" si="1"/>
        <v>0</v>
      </c>
      <c r="BL74" s="56"/>
      <c r="BM74" s="56"/>
      <c r="BN74" s="56"/>
      <c r="BO74" s="56"/>
      <c r="BP74" s="56"/>
      <c r="BQ74" s="56"/>
      <c r="BR74" s="56"/>
      <c r="BS74" s="56"/>
      <c r="BT74" s="56"/>
    </row>
    <row r="75" spans="1:72" s="111" customFormat="1" ht="13.5">
      <c r="A75" s="43" t="s">
        <v>282</v>
      </c>
      <c r="B75" s="30"/>
      <c r="C75" s="30"/>
      <c r="D75" s="30"/>
      <c r="E75" s="30">
        <v>1</v>
      </c>
      <c r="F75" s="30"/>
      <c r="G75" s="30"/>
      <c r="H75" s="30">
        <v>1</v>
      </c>
      <c r="I75" s="30"/>
      <c r="J75" s="30"/>
      <c r="K75" s="30"/>
      <c r="L75" s="30"/>
      <c r="M75" s="30"/>
      <c r="N75" s="112"/>
      <c r="O75" s="30"/>
      <c r="P75" s="30"/>
      <c r="Q75" s="30"/>
      <c r="R75" s="30"/>
      <c r="S75" s="112"/>
      <c r="T75" s="30"/>
      <c r="U75" s="72"/>
      <c r="V75" s="30">
        <v>3</v>
      </c>
      <c r="W75" s="30"/>
      <c r="X75" s="112"/>
      <c r="Y75" s="30">
        <v>25</v>
      </c>
      <c r="Z75" s="112">
        <v>1</v>
      </c>
      <c r="AA75" s="105"/>
      <c r="AB75" s="30"/>
      <c r="AC75" s="30"/>
      <c r="AD75" s="30"/>
      <c r="AE75" s="30"/>
      <c r="AF75" s="30"/>
      <c r="AG75" s="112">
        <v>3</v>
      </c>
      <c r="AH75" s="113">
        <v>2</v>
      </c>
      <c r="AI75" s="112"/>
      <c r="AJ75" s="30"/>
      <c r="AK75" s="112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112"/>
      <c r="BF75" s="30"/>
      <c r="BG75" s="30"/>
      <c r="BH75" s="30"/>
      <c r="BI75" s="30"/>
      <c r="BJ75" s="30"/>
      <c r="BK75" s="24">
        <f t="shared" si="1"/>
        <v>36</v>
      </c>
      <c r="BL75" s="87"/>
      <c r="BM75" s="56"/>
      <c r="BN75" s="56"/>
      <c r="BO75" s="56"/>
      <c r="BP75" s="56"/>
      <c r="BQ75" s="56"/>
      <c r="BR75" s="56"/>
      <c r="BS75" s="56"/>
      <c r="BT75" s="56"/>
    </row>
    <row r="76" spans="1:72" ht="15" customHeight="1">
      <c r="A76" s="43" t="s">
        <v>305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105"/>
      <c r="O76" s="30"/>
      <c r="P76" s="30"/>
      <c r="Q76" s="30"/>
      <c r="R76" s="30"/>
      <c r="S76" s="105"/>
      <c r="T76" s="30"/>
      <c r="U76" s="72"/>
      <c r="V76" s="30"/>
      <c r="W76" s="30"/>
      <c r="X76" s="105"/>
      <c r="Y76" s="30"/>
      <c r="Z76" s="30"/>
      <c r="AA76" s="105"/>
      <c r="AB76" s="30"/>
      <c r="AC76" s="30"/>
      <c r="AD76" s="30"/>
      <c r="AE76" s="30"/>
      <c r="AF76" s="30"/>
      <c r="AG76" s="105"/>
      <c r="AH76" s="107"/>
      <c r="AI76" s="105"/>
      <c r="AJ76" s="30"/>
      <c r="AK76" s="105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105"/>
      <c r="BF76" s="30"/>
      <c r="BG76" s="30"/>
      <c r="BH76" s="30"/>
      <c r="BI76" s="30"/>
      <c r="BJ76" s="30"/>
      <c r="BK76" s="24">
        <f t="shared" si="1"/>
        <v>0</v>
      </c>
      <c r="BL76" s="56"/>
      <c r="BM76" s="56"/>
      <c r="BN76" s="56"/>
      <c r="BO76" s="56"/>
      <c r="BP76" s="56"/>
      <c r="BQ76" s="56"/>
      <c r="BR76" s="56"/>
      <c r="BS76" s="56"/>
      <c r="BT76" s="56"/>
    </row>
    <row r="77" spans="1:72" s="76" customFormat="1" ht="13.5">
      <c r="A77" s="43" t="s">
        <v>292</v>
      </c>
      <c r="B77" s="30"/>
      <c r="C77" s="30"/>
      <c r="D77" s="30">
        <v>2</v>
      </c>
      <c r="E77" s="30"/>
      <c r="F77" s="30"/>
      <c r="G77" s="30"/>
      <c r="H77" s="30"/>
      <c r="I77" s="30"/>
      <c r="J77" s="30"/>
      <c r="K77" s="30"/>
      <c r="L77" s="30"/>
      <c r="M77" s="30"/>
      <c r="N77" s="105"/>
      <c r="O77" s="30"/>
      <c r="P77" s="30">
        <v>5</v>
      </c>
      <c r="Q77" s="30">
        <v>1</v>
      </c>
      <c r="R77" s="30"/>
      <c r="S77" s="105"/>
      <c r="T77" s="30"/>
      <c r="U77" s="72"/>
      <c r="V77" s="30"/>
      <c r="W77" s="30"/>
      <c r="X77" s="105"/>
      <c r="Y77" s="30"/>
      <c r="Z77" s="30"/>
      <c r="AA77" s="105"/>
      <c r="AB77" s="30"/>
      <c r="AC77" s="30"/>
      <c r="AD77" s="30"/>
      <c r="AE77" s="30"/>
      <c r="AF77" s="30">
        <v>50</v>
      </c>
      <c r="AG77" s="105"/>
      <c r="AH77" s="107"/>
      <c r="AI77" s="105">
        <v>20</v>
      </c>
      <c r="AJ77" s="30"/>
      <c r="AK77" s="105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105"/>
      <c r="BF77" s="30"/>
      <c r="BG77" s="30"/>
      <c r="BH77" s="30"/>
      <c r="BI77" s="30"/>
      <c r="BJ77" s="30"/>
      <c r="BK77" s="24">
        <f>SUM(B77:BJ77)</f>
        <v>78</v>
      </c>
      <c r="BL77" s="87"/>
      <c r="BM77" s="56"/>
      <c r="BN77" s="56"/>
      <c r="BO77" s="56"/>
      <c r="BP77" s="56"/>
      <c r="BQ77" s="56"/>
      <c r="BR77" s="56"/>
      <c r="BS77" s="56"/>
      <c r="BT77" s="56"/>
    </row>
    <row r="78" spans="1:72" s="76" customFormat="1" ht="16.5" customHeight="1">
      <c r="A78" s="43" t="s">
        <v>283</v>
      </c>
      <c r="B78" s="30"/>
      <c r="C78" s="30"/>
      <c r="D78" s="30"/>
      <c r="E78" s="30"/>
      <c r="F78" s="30"/>
      <c r="G78" s="30"/>
      <c r="H78" s="30">
        <v>15</v>
      </c>
      <c r="I78" s="30"/>
      <c r="J78" s="30"/>
      <c r="K78" s="30"/>
      <c r="L78" s="30"/>
      <c r="M78" s="30"/>
      <c r="N78" s="105"/>
      <c r="O78" s="30"/>
      <c r="P78" s="30"/>
      <c r="Q78" s="30"/>
      <c r="R78" s="30"/>
      <c r="S78" s="105">
        <v>1</v>
      </c>
      <c r="T78" s="30"/>
      <c r="U78" s="72">
        <v>6</v>
      </c>
      <c r="V78" s="30"/>
      <c r="W78" s="30"/>
      <c r="X78" s="105"/>
      <c r="Y78" s="30">
        <v>20</v>
      </c>
      <c r="Z78" s="30"/>
      <c r="AA78" s="105"/>
      <c r="AB78" s="30"/>
      <c r="AC78" s="30"/>
      <c r="AD78" s="30"/>
      <c r="AE78" s="30"/>
      <c r="AF78" s="30">
        <v>20</v>
      </c>
      <c r="AG78" s="105"/>
      <c r="AH78" s="107">
        <v>3</v>
      </c>
      <c r="AI78" s="105"/>
      <c r="AJ78" s="30"/>
      <c r="AK78" s="105"/>
      <c r="AL78" s="30"/>
      <c r="AM78" s="30"/>
      <c r="AN78" s="30"/>
      <c r="AO78" s="30"/>
      <c r="AP78" s="30">
        <v>1</v>
      </c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105"/>
      <c r="BF78" s="30"/>
      <c r="BG78" s="30"/>
      <c r="BH78" s="30">
        <v>20</v>
      </c>
      <c r="BI78" s="30"/>
      <c r="BJ78" s="30"/>
      <c r="BK78" s="24">
        <f>SUM(B78:BJ78)</f>
        <v>86</v>
      </c>
      <c r="BL78" s="114"/>
      <c r="BM78" s="115"/>
      <c r="BN78" s="56"/>
      <c r="BO78" s="56"/>
      <c r="BP78" s="56"/>
      <c r="BQ78" s="56"/>
      <c r="BR78" s="56"/>
      <c r="BS78" s="56"/>
      <c r="BT78" s="56"/>
    </row>
    <row r="79" spans="1:80" s="76" customFormat="1" ht="13.5">
      <c r="A79" s="44" t="s">
        <v>301</v>
      </c>
      <c r="B79" s="30">
        <v>2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105"/>
      <c r="O79" s="30"/>
      <c r="P79" s="30"/>
      <c r="Q79" s="30"/>
      <c r="R79" s="30"/>
      <c r="S79" s="105"/>
      <c r="T79" s="30"/>
      <c r="U79" s="72">
        <v>1</v>
      </c>
      <c r="V79" s="30"/>
      <c r="W79" s="30"/>
      <c r="X79" s="105"/>
      <c r="Y79" s="30"/>
      <c r="Z79" s="30"/>
      <c r="AA79" s="105"/>
      <c r="AB79" s="30"/>
      <c r="AC79" s="30"/>
      <c r="AD79" s="30"/>
      <c r="AE79" s="30"/>
      <c r="AF79" s="30"/>
      <c r="AG79" s="105"/>
      <c r="AH79" s="107"/>
      <c r="AI79" s="105"/>
      <c r="AJ79" s="30"/>
      <c r="AK79" s="105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105"/>
      <c r="BF79" s="30"/>
      <c r="BG79" s="30"/>
      <c r="BH79" s="30"/>
      <c r="BI79" s="30"/>
      <c r="BJ79" s="30"/>
      <c r="BK79" s="24">
        <f t="shared" si="1"/>
        <v>3</v>
      </c>
      <c r="BL79" s="8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</row>
    <row r="80" spans="1:80" s="76" customFormat="1" ht="13.5">
      <c r="A80" s="44" t="s">
        <v>302</v>
      </c>
      <c r="B80" s="30"/>
      <c r="C80" s="30"/>
      <c r="D80" s="30"/>
      <c r="E80" s="30"/>
      <c r="F80" s="30"/>
      <c r="G80" s="30"/>
      <c r="H80" s="30">
        <v>5</v>
      </c>
      <c r="I80" s="30"/>
      <c r="J80" s="30"/>
      <c r="K80" s="30"/>
      <c r="L80" s="30"/>
      <c r="M80" s="30"/>
      <c r="N80" s="105"/>
      <c r="O80" s="30"/>
      <c r="P80" s="30"/>
      <c r="Q80" s="30"/>
      <c r="R80" s="30"/>
      <c r="S80" s="105"/>
      <c r="T80" s="30"/>
      <c r="U80" s="72">
        <v>69</v>
      </c>
      <c r="V80" s="30"/>
      <c r="W80" s="30"/>
      <c r="X80" s="105"/>
      <c r="Y80" s="30"/>
      <c r="Z80" s="30"/>
      <c r="AA80" s="105"/>
      <c r="AB80" s="30"/>
      <c r="AC80" s="30"/>
      <c r="AD80" s="30"/>
      <c r="AE80" s="30"/>
      <c r="AF80" s="30"/>
      <c r="AG80" s="105"/>
      <c r="AH80" s="107"/>
      <c r="AI80" s="105"/>
      <c r="AJ80" s="30"/>
      <c r="AK80" s="105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105"/>
      <c r="BF80" s="30"/>
      <c r="BG80" s="30"/>
      <c r="BH80" s="30"/>
      <c r="BI80" s="30"/>
      <c r="BJ80" s="30"/>
      <c r="BK80" s="24">
        <f t="shared" si="1"/>
        <v>74</v>
      </c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</row>
    <row r="81" spans="1:80" ht="13.5">
      <c r="A81" s="65">
        <v>-1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105"/>
      <c r="O81" s="30"/>
      <c r="P81" s="30"/>
      <c r="Q81" s="30"/>
      <c r="R81" s="30"/>
      <c r="S81" s="105"/>
      <c r="T81" s="30"/>
      <c r="U81" s="72"/>
      <c r="V81" s="30"/>
      <c r="W81" s="30"/>
      <c r="X81" s="105"/>
      <c r="Y81" s="30"/>
      <c r="Z81" s="30"/>
      <c r="AA81" s="105"/>
      <c r="AB81" s="30"/>
      <c r="AC81" s="30"/>
      <c r="AD81" s="30"/>
      <c r="AE81" s="30"/>
      <c r="AF81" s="30"/>
      <c r="AG81" s="105"/>
      <c r="AH81" s="107"/>
      <c r="AI81" s="105"/>
      <c r="AJ81" s="30"/>
      <c r="AK81" s="105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105"/>
      <c r="BF81" s="30"/>
      <c r="BG81" s="30"/>
      <c r="BH81" s="30"/>
      <c r="BI81" s="30"/>
      <c r="BJ81" s="30"/>
      <c r="BK81" s="24">
        <f t="shared" si="1"/>
        <v>0</v>
      </c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</row>
    <row r="82" spans="1:80" ht="13.5">
      <c r="A82" s="65">
        <v>-2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105"/>
      <c r="O82" s="30"/>
      <c r="P82" s="30"/>
      <c r="Q82" s="30"/>
      <c r="R82" s="30"/>
      <c r="S82" s="105"/>
      <c r="T82" s="30"/>
      <c r="U82" s="72"/>
      <c r="V82" s="30"/>
      <c r="W82" s="30"/>
      <c r="X82" s="105"/>
      <c r="Y82" s="30"/>
      <c r="Z82" s="30"/>
      <c r="AA82" s="105"/>
      <c r="AB82" s="30"/>
      <c r="AC82" s="30"/>
      <c r="AD82" s="30"/>
      <c r="AE82" s="30"/>
      <c r="AF82" s="30"/>
      <c r="AG82" s="105"/>
      <c r="AH82" s="107"/>
      <c r="AI82" s="105"/>
      <c r="AJ82" s="30"/>
      <c r="AK82" s="105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105"/>
      <c r="BF82" s="30"/>
      <c r="BG82" s="30"/>
      <c r="BH82" s="30"/>
      <c r="BI82" s="30"/>
      <c r="BJ82" s="30"/>
      <c r="BK82" s="24">
        <f t="shared" si="1"/>
        <v>0</v>
      </c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</row>
    <row r="83" spans="1:80" ht="13.5">
      <c r="A83" s="65">
        <v>-4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105"/>
      <c r="O83" s="30"/>
      <c r="P83" s="30"/>
      <c r="Q83" s="30"/>
      <c r="R83" s="30"/>
      <c r="S83" s="105"/>
      <c r="T83" s="30"/>
      <c r="U83" s="72"/>
      <c r="V83" s="30"/>
      <c r="W83" s="30"/>
      <c r="X83" s="105"/>
      <c r="Y83" s="30"/>
      <c r="Z83" s="30"/>
      <c r="AA83" s="105"/>
      <c r="AB83" s="30"/>
      <c r="AC83" s="30"/>
      <c r="AD83" s="30"/>
      <c r="AE83" s="30"/>
      <c r="AF83" s="30"/>
      <c r="AG83" s="105"/>
      <c r="AH83" s="107"/>
      <c r="AI83" s="105"/>
      <c r="AJ83" s="30"/>
      <c r="AK83" s="105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105"/>
      <c r="BF83" s="30"/>
      <c r="BG83" s="30"/>
      <c r="BH83" s="30"/>
      <c r="BI83" s="30"/>
      <c r="BJ83" s="30"/>
      <c r="BK83" s="24">
        <f t="shared" si="1"/>
        <v>0</v>
      </c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</row>
    <row r="84" spans="1:80" ht="13.5">
      <c r="A84" s="65">
        <v>-4.1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105"/>
      <c r="O84" s="30"/>
      <c r="P84" s="30"/>
      <c r="Q84" s="30"/>
      <c r="R84" s="30"/>
      <c r="S84" s="105"/>
      <c r="T84" s="30"/>
      <c r="U84" s="72"/>
      <c r="V84" s="30"/>
      <c r="W84" s="30"/>
      <c r="X84" s="105"/>
      <c r="Y84" s="30"/>
      <c r="Z84" s="30"/>
      <c r="AA84" s="105"/>
      <c r="AB84" s="30"/>
      <c r="AC84" s="30"/>
      <c r="AD84" s="30"/>
      <c r="AE84" s="30"/>
      <c r="AF84" s="30"/>
      <c r="AG84" s="105"/>
      <c r="AH84" s="107"/>
      <c r="AI84" s="105"/>
      <c r="AJ84" s="30"/>
      <c r="AK84" s="105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105"/>
      <c r="BF84" s="30"/>
      <c r="BG84" s="30"/>
      <c r="BH84" s="30"/>
      <c r="BI84" s="30"/>
      <c r="BJ84" s="30"/>
      <c r="BK84" s="24">
        <f t="shared" si="1"/>
        <v>0</v>
      </c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</row>
    <row r="85" spans="1:80" ht="13.5">
      <c r="A85" s="65">
        <v>-5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105"/>
      <c r="O85" s="30"/>
      <c r="P85" s="30"/>
      <c r="Q85" s="30"/>
      <c r="R85" s="30"/>
      <c r="S85" s="105"/>
      <c r="T85" s="30"/>
      <c r="U85" s="72"/>
      <c r="V85" s="30"/>
      <c r="W85" s="30"/>
      <c r="X85" s="105"/>
      <c r="Y85" s="30"/>
      <c r="Z85" s="30"/>
      <c r="AA85" s="105"/>
      <c r="AB85" s="30"/>
      <c r="AC85" s="30"/>
      <c r="AD85" s="30"/>
      <c r="AE85" s="30"/>
      <c r="AF85" s="30"/>
      <c r="AG85" s="105"/>
      <c r="AH85" s="107"/>
      <c r="AI85" s="105"/>
      <c r="AJ85" s="30"/>
      <c r="AK85" s="105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105"/>
      <c r="BF85" s="30"/>
      <c r="BG85" s="30"/>
      <c r="BH85" s="30"/>
      <c r="BI85" s="30"/>
      <c r="BJ85" s="30"/>
      <c r="BK85" s="24">
        <f t="shared" si="1"/>
        <v>0</v>
      </c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</row>
    <row r="86" spans="1:80" ht="13.5">
      <c r="A86" s="65">
        <v>-7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105"/>
      <c r="O86" s="30"/>
      <c r="P86" s="30"/>
      <c r="Q86" s="30"/>
      <c r="R86" s="30"/>
      <c r="S86" s="105"/>
      <c r="T86" s="30"/>
      <c r="U86" s="72"/>
      <c r="V86" s="30"/>
      <c r="W86" s="30"/>
      <c r="X86" s="105"/>
      <c r="Y86" s="30"/>
      <c r="Z86" s="30"/>
      <c r="AA86" s="105"/>
      <c r="AB86" s="30"/>
      <c r="AC86" s="30"/>
      <c r="AD86" s="30"/>
      <c r="AE86" s="30"/>
      <c r="AF86" s="30"/>
      <c r="AG86" s="105"/>
      <c r="AH86" s="107"/>
      <c r="AI86" s="105"/>
      <c r="AJ86" s="30"/>
      <c r="AK86" s="105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105"/>
      <c r="BF86" s="30"/>
      <c r="BG86" s="30"/>
      <c r="BH86" s="30"/>
      <c r="BI86" s="30"/>
      <c r="BJ86" s="30"/>
      <c r="BK86" s="24">
        <f t="shared" si="1"/>
        <v>0</v>
      </c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</row>
    <row r="87" spans="1:80" s="76" customFormat="1" ht="13.5">
      <c r="A87" s="65">
        <v>-8.6</v>
      </c>
      <c r="B87" s="30"/>
      <c r="C87" s="30"/>
      <c r="D87" s="30"/>
      <c r="E87" s="30"/>
      <c r="F87" s="30"/>
      <c r="G87" s="30"/>
      <c r="H87" s="30"/>
      <c r="I87" s="30"/>
      <c r="J87" s="30">
        <v>2</v>
      </c>
      <c r="K87" s="30"/>
      <c r="L87" s="30"/>
      <c r="M87" s="30"/>
      <c r="N87" s="105"/>
      <c r="O87" s="30"/>
      <c r="P87" s="30">
        <v>32</v>
      </c>
      <c r="Q87" s="30"/>
      <c r="R87" s="30"/>
      <c r="S87" s="105"/>
      <c r="T87" s="30"/>
      <c r="U87" s="72">
        <v>1</v>
      </c>
      <c r="V87" s="30"/>
      <c r="W87" s="30"/>
      <c r="X87" s="105"/>
      <c r="Y87" s="30"/>
      <c r="Z87" s="30"/>
      <c r="AA87" s="105"/>
      <c r="AB87" s="30"/>
      <c r="AC87" s="30"/>
      <c r="AD87" s="30"/>
      <c r="AE87" s="30"/>
      <c r="AF87" s="30"/>
      <c r="AG87" s="105"/>
      <c r="AH87" s="107"/>
      <c r="AI87" s="105"/>
      <c r="AJ87" s="30"/>
      <c r="AK87" s="105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105"/>
      <c r="BF87" s="30"/>
      <c r="BG87" s="30"/>
      <c r="BH87" s="30"/>
      <c r="BI87" s="30"/>
      <c r="BJ87" s="30"/>
      <c r="BK87" s="24">
        <f t="shared" si="1"/>
        <v>35</v>
      </c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</row>
    <row r="88" spans="1:80" ht="13.5">
      <c r="A88" s="65">
        <v>-9.1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105"/>
      <c r="O88" s="30"/>
      <c r="P88" s="30"/>
      <c r="Q88" s="30"/>
      <c r="R88" s="30"/>
      <c r="S88" s="105"/>
      <c r="T88" s="30"/>
      <c r="U88" s="72"/>
      <c r="V88" s="30"/>
      <c r="W88" s="30"/>
      <c r="X88" s="105"/>
      <c r="Y88" s="30"/>
      <c r="Z88" s="30"/>
      <c r="AA88" s="105"/>
      <c r="AB88" s="30"/>
      <c r="AC88" s="30"/>
      <c r="AD88" s="30"/>
      <c r="AE88" s="30"/>
      <c r="AF88" s="30"/>
      <c r="AG88" s="105"/>
      <c r="AH88" s="107"/>
      <c r="AI88" s="105"/>
      <c r="AJ88" s="30"/>
      <c r="AK88" s="105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105"/>
      <c r="BF88" s="30"/>
      <c r="BG88" s="30"/>
      <c r="BH88" s="30"/>
      <c r="BI88" s="30"/>
      <c r="BJ88" s="30"/>
      <c r="BK88" s="24">
        <f t="shared" si="1"/>
        <v>0</v>
      </c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</row>
    <row r="89" spans="1:63" ht="13.5">
      <c r="A89" s="29" t="s">
        <v>268</v>
      </c>
      <c r="B89" s="24">
        <f aca="true" t="shared" si="2" ref="B89:AG89">SUM(B2:B88)</f>
        <v>138</v>
      </c>
      <c r="C89" s="24">
        <f t="shared" si="2"/>
        <v>0</v>
      </c>
      <c r="D89" s="24">
        <f t="shared" si="2"/>
        <v>7</v>
      </c>
      <c r="E89" s="24">
        <f t="shared" si="2"/>
        <v>27</v>
      </c>
      <c r="F89" s="24">
        <f t="shared" si="2"/>
        <v>0</v>
      </c>
      <c r="G89" s="24">
        <f t="shared" si="2"/>
        <v>0</v>
      </c>
      <c r="H89" s="24">
        <f t="shared" si="2"/>
        <v>43</v>
      </c>
      <c r="I89" s="24">
        <f t="shared" si="2"/>
        <v>0</v>
      </c>
      <c r="J89" s="24">
        <f t="shared" si="2"/>
        <v>10</v>
      </c>
      <c r="K89" s="24">
        <f t="shared" si="2"/>
        <v>3</v>
      </c>
      <c r="L89" s="24">
        <f t="shared" si="2"/>
        <v>0</v>
      </c>
      <c r="M89" s="24">
        <f t="shared" si="2"/>
        <v>0</v>
      </c>
      <c r="N89" s="24">
        <f t="shared" si="2"/>
        <v>0</v>
      </c>
      <c r="O89" s="24">
        <f t="shared" si="2"/>
        <v>0</v>
      </c>
      <c r="P89" s="24">
        <f t="shared" si="2"/>
        <v>897</v>
      </c>
      <c r="Q89" s="24">
        <f t="shared" si="2"/>
        <v>94</v>
      </c>
      <c r="R89" s="24">
        <f t="shared" si="2"/>
        <v>0</v>
      </c>
      <c r="S89" s="24">
        <f t="shared" si="2"/>
        <v>1</v>
      </c>
      <c r="T89" s="24">
        <f t="shared" si="2"/>
        <v>1</v>
      </c>
      <c r="U89" s="24">
        <f t="shared" si="2"/>
        <v>656</v>
      </c>
      <c r="V89" s="24">
        <f t="shared" si="2"/>
        <v>5</v>
      </c>
      <c r="W89" s="24">
        <f t="shared" si="2"/>
        <v>0</v>
      </c>
      <c r="X89" s="24">
        <f t="shared" si="2"/>
        <v>245</v>
      </c>
      <c r="Y89" s="24">
        <f t="shared" si="2"/>
        <v>58</v>
      </c>
      <c r="Z89" s="24">
        <f t="shared" si="2"/>
        <v>1</v>
      </c>
      <c r="AA89" s="24">
        <f t="shared" si="2"/>
        <v>0</v>
      </c>
      <c r="AB89" s="24">
        <f t="shared" si="2"/>
        <v>5</v>
      </c>
      <c r="AC89" s="24">
        <f t="shared" si="2"/>
        <v>0</v>
      </c>
      <c r="AD89" s="24">
        <f t="shared" si="2"/>
        <v>2</v>
      </c>
      <c r="AE89" s="24">
        <f t="shared" si="2"/>
        <v>0</v>
      </c>
      <c r="AF89" s="24">
        <f t="shared" si="2"/>
        <v>70</v>
      </c>
      <c r="AG89" s="24">
        <f t="shared" si="2"/>
        <v>3</v>
      </c>
      <c r="AH89" s="24">
        <f aca="true" t="shared" si="3" ref="AH89:BK89">SUM(AH2:AH88)</f>
        <v>5</v>
      </c>
      <c r="AI89" s="24">
        <f t="shared" si="3"/>
        <v>43</v>
      </c>
      <c r="AJ89" s="24">
        <f t="shared" si="3"/>
        <v>0</v>
      </c>
      <c r="AK89" s="24">
        <f t="shared" si="3"/>
        <v>75</v>
      </c>
      <c r="AL89" s="24">
        <f t="shared" si="3"/>
        <v>2</v>
      </c>
      <c r="AM89" s="24">
        <f t="shared" si="3"/>
        <v>0</v>
      </c>
      <c r="AN89" s="24">
        <f t="shared" si="3"/>
        <v>106</v>
      </c>
      <c r="AO89" s="24">
        <f t="shared" si="3"/>
        <v>4</v>
      </c>
      <c r="AP89" s="24">
        <f t="shared" si="3"/>
        <v>51</v>
      </c>
      <c r="AQ89" s="24">
        <f t="shared" si="3"/>
        <v>1</v>
      </c>
      <c r="AR89" s="24">
        <f t="shared" si="3"/>
        <v>0</v>
      </c>
      <c r="AS89" s="24">
        <f t="shared" si="3"/>
        <v>0</v>
      </c>
      <c r="AT89" s="24">
        <f t="shared" si="3"/>
        <v>1</v>
      </c>
      <c r="AU89" s="24">
        <f t="shared" si="3"/>
        <v>129</v>
      </c>
      <c r="AV89" s="24">
        <f t="shared" si="3"/>
        <v>16</v>
      </c>
      <c r="AW89" s="24">
        <f t="shared" si="3"/>
        <v>54</v>
      </c>
      <c r="AX89" s="24">
        <f t="shared" si="3"/>
        <v>0</v>
      </c>
      <c r="AY89" s="24">
        <f t="shared" si="3"/>
        <v>2</v>
      </c>
      <c r="AZ89" s="24">
        <f t="shared" si="3"/>
        <v>0</v>
      </c>
      <c r="BA89" s="24">
        <f t="shared" si="3"/>
        <v>8</v>
      </c>
      <c r="BB89" s="24">
        <f t="shared" si="3"/>
        <v>5</v>
      </c>
      <c r="BC89" s="24">
        <f t="shared" si="3"/>
        <v>0</v>
      </c>
      <c r="BD89" s="24">
        <f t="shared" si="3"/>
        <v>1</v>
      </c>
      <c r="BE89" s="24">
        <f t="shared" si="3"/>
        <v>1</v>
      </c>
      <c r="BF89" s="24">
        <f t="shared" si="3"/>
        <v>40</v>
      </c>
      <c r="BG89" s="24">
        <f t="shared" si="3"/>
        <v>0</v>
      </c>
      <c r="BH89" s="24">
        <f t="shared" si="3"/>
        <v>70</v>
      </c>
      <c r="BI89" s="24">
        <f t="shared" si="3"/>
        <v>0</v>
      </c>
      <c r="BJ89" s="24">
        <f t="shared" si="3"/>
        <v>0</v>
      </c>
      <c r="BK89" s="24">
        <f t="shared" si="3"/>
        <v>2880</v>
      </c>
    </row>
    <row r="90" spans="1:57" ht="13.5">
      <c r="A90" s="68"/>
      <c r="N90" s="104"/>
      <c r="S90" s="104"/>
      <c r="X90" s="104"/>
      <c r="AA90" s="104"/>
      <c r="AG90" s="104"/>
      <c r="AH90" s="104"/>
      <c r="AI90" s="104"/>
      <c r="AK90" s="104"/>
      <c r="BE90" s="104"/>
    </row>
    <row r="91" spans="1:57" ht="13.5">
      <c r="A91" s="66"/>
      <c r="N91" s="104"/>
      <c r="S91" s="104"/>
      <c r="X91" s="104"/>
      <c r="AA91" s="104"/>
      <c r="AG91" s="104"/>
      <c r="AH91" s="104"/>
      <c r="AI91" s="104"/>
      <c r="AK91" s="104"/>
      <c r="BE91" s="104"/>
    </row>
  </sheetData>
  <sheetProtection/>
  <printOptions/>
  <pageMargins left="0.7" right="0.7" top="0.75" bottom="0.75" header="0.3" footer="0.3"/>
  <pageSetup orientation="landscape"/>
  <headerFooter alignWithMargins="0">
    <oddHeader xml:space="preserve">&amp;C&amp;"Calibri,Regular"&amp;K000000Day in the Life of the Hudson 10/12/17 
Macros </oddHeader>
    <oddFooter>&amp;R&amp;"Calibri,Regular"&amp;K000000&amp;P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9"/>
  <sheetViews>
    <sheetView workbookViewId="0" topLeftCell="A26">
      <selection activeCell="F16" sqref="F16"/>
    </sheetView>
  </sheetViews>
  <sheetFormatPr defaultColWidth="8.8515625" defaultRowHeight="15"/>
  <cols>
    <col min="1" max="1" width="8.8515625" style="14" customWidth="1"/>
    <col min="2" max="2" width="16.7109375" style="0" customWidth="1"/>
    <col min="3" max="3" width="6.421875" style="0" customWidth="1"/>
    <col min="4" max="4" width="18.7109375" style="0" customWidth="1"/>
    <col min="5" max="5" width="8.8515625" style="0" customWidth="1"/>
    <col min="6" max="6" width="10.8515625" style="0" customWidth="1"/>
    <col min="7" max="7" width="17.8515625" style="0" customWidth="1"/>
    <col min="8" max="8" width="12.140625" style="0" customWidth="1"/>
  </cols>
  <sheetData>
    <row r="1" spans="1:10" ht="90.75">
      <c r="A1" s="183" t="s">
        <v>153</v>
      </c>
      <c r="B1" s="184" t="s">
        <v>108</v>
      </c>
      <c r="C1" s="185" t="s">
        <v>109</v>
      </c>
      <c r="D1" s="185" t="s">
        <v>110</v>
      </c>
      <c r="E1" s="186" t="s">
        <v>111</v>
      </c>
      <c r="F1" s="187" t="s">
        <v>112</v>
      </c>
      <c r="G1" s="185" t="s">
        <v>113</v>
      </c>
      <c r="H1" s="176"/>
      <c r="I1" s="177" t="s">
        <v>590</v>
      </c>
      <c r="J1" s="22"/>
    </row>
    <row r="2" spans="1:9" ht="13.5">
      <c r="A2" s="28"/>
      <c r="B2" s="178" t="s">
        <v>298</v>
      </c>
      <c r="C2" s="23"/>
      <c r="D2" s="24" t="s">
        <v>164</v>
      </c>
      <c r="E2" s="24"/>
      <c r="F2" s="24"/>
      <c r="G2" s="24"/>
      <c r="H2" s="123"/>
      <c r="I2" s="30"/>
    </row>
    <row r="3" spans="1:9" ht="13.5">
      <c r="A3" s="28"/>
      <c r="B3" s="179" t="s">
        <v>299</v>
      </c>
      <c r="C3" s="23">
        <v>0.6493055555555556</v>
      </c>
      <c r="D3" s="158">
        <f>E3*1.80655</f>
        <v>57.8096</v>
      </c>
      <c r="E3" s="24">
        <v>32</v>
      </c>
      <c r="F3" s="24"/>
      <c r="G3" s="24" t="s">
        <v>556</v>
      </c>
      <c r="H3" s="123"/>
      <c r="I3" s="30"/>
    </row>
    <row r="4" spans="1:9" ht="13.5">
      <c r="A4" s="65">
        <v>200</v>
      </c>
      <c r="B4" s="180" t="s">
        <v>333</v>
      </c>
      <c r="C4" s="23">
        <v>0.4166666666666667</v>
      </c>
      <c r="D4" s="158">
        <f>E4*1.80655</f>
        <v>57.8096</v>
      </c>
      <c r="E4" s="24">
        <v>32</v>
      </c>
      <c r="F4" s="24"/>
      <c r="G4" s="24" t="s">
        <v>591</v>
      </c>
      <c r="H4" s="123"/>
      <c r="I4" s="30"/>
    </row>
    <row r="5" spans="1:9" ht="13.5">
      <c r="A5" s="65">
        <v>154</v>
      </c>
      <c r="B5" s="180" t="s">
        <v>185</v>
      </c>
      <c r="C5" s="23">
        <v>0.40625</v>
      </c>
      <c r="D5" s="158">
        <f>E5*1.80655</f>
        <v>66.84235000000001</v>
      </c>
      <c r="E5" s="24">
        <v>37</v>
      </c>
      <c r="F5" s="24"/>
      <c r="G5" s="24" t="s">
        <v>206</v>
      </c>
      <c r="H5" s="123"/>
      <c r="I5" s="30"/>
    </row>
    <row r="6" spans="1:9" ht="42">
      <c r="A6" s="65">
        <v>153</v>
      </c>
      <c r="B6" s="180" t="s">
        <v>211</v>
      </c>
      <c r="C6" s="23">
        <v>0.5</v>
      </c>
      <c r="E6" t="s">
        <v>623</v>
      </c>
      <c r="F6" s="181" t="s">
        <v>592</v>
      </c>
      <c r="G6" s="24" t="s">
        <v>155</v>
      </c>
      <c r="H6" s="123"/>
      <c r="I6" s="30">
        <v>3</v>
      </c>
    </row>
    <row r="7" spans="1:9" ht="13.5">
      <c r="A7" s="65">
        <v>145.5</v>
      </c>
      <c r="B7" s="180" t="s">
        <v>187</v>
      </c>
      <c r="C7" s="23">
        <v>0.5118055555555555</v>
      </c>
      <c r="D7" s="158">
        <f>E7*1.80655</f>
        <v>99.36025000000001</v>
      </c>
      <c r="E7" s="24">
        <v>55</v>
      </c>
      <c r="F7" s="24"/>
      <c r="G7" s="24" t="s">
        <v>593</v>
      </c>
      <c r="H7" s="123"/>
      <c r="I7" s="30">
        <v>8</v>
      </c>
    </row>
    <row r="8" spans="1:9" ht="42">
      <c r="A8" s="65">
        <v>145</v>
      </c>
      <c r="B8" s="180" t="s">
        <v>335</v>
      </c>
      <c r="C8" s="23">
        <v>0.46875</v>
      </c>
      <c r="D8" s="158"/>
      <c r="E8" t="s">
        <v>623</v>
      </c>
      <c r="F8" s="181" t="s">
        <v>592</v>
      </c>
      <c r="G8" s="24" t="s">
        <v>594</v>
      </c>
      <c r="H8" s="123"/>
      <c r="I8" s="30"/>
    </row>
    <row r="9" spans="1:9" ht="27.75">
      <c r="A9" s="65">
        <v>144</v>
      </c>
      <c r="B9" s="180" t="s">
        <v>336</v>
      </c>
      <c r="C9" s="23">
        <v>0.40972222222222227</v>
      </c>
      <c r="D9" s="158">
        <f aca="true" t="shared" si="0" ref="D9:D14">E9*1.80655</f>
        <v>66.84235000000001</v>
      </c>
      <c r="E9" s="24">
        <v>37</v>
      </c>
      <c r="F9" s="24"/>
      <c r="G9" s="24" t="s">
        <v>591</v>
      </c>
      <c r="H9" s="123"/>
      <c r="I9" s="30"/>
    </row>
    <row r="10" spans="1:9" ht="42">
      <c r="A10" s="65">
        <v>140</v>
      </c>
      <c r="B10" s="180" t="s">
        <v>188</v>
      </c>
      <c r="C10" s="23">
        <v>0.4479166666666667</v>
      </c>
      <c r="D10" s="158"/>
      <c r="E10" t="s">
        <v>623</v>
      </c>
      <c r="F10" s="181" t="s">
        <v>592</v>
      </c>
      <c r="G10" s="24" t="s">
        <v>595</v>
      </c>
      <c r="H10" s="123"/>
      <c r="I10" s="30">
        <v>130</v>
      </c>
    </row>
    <row r="11" spans="1:9" ht="13.5">
      <c r="A11" s="65">
        <v>138</v>
      </c>
      <c r="B11" s="180" t="s">
        <v>238</v>
      </c>
      <c r="C11" s="23">
        <v>0.4166666666666667</v>
      </c>
      <c r="D11" s="158">
        <f t="shared" si="0"/>
        <v>57.8096</v>
      </c>
      <c r="E11" s="24">
        <v>32</v>
      </c>
      <c r="F11" s="24"/>
      <c r="G11" s="24" t="s">
        <v>591</v>
      </c>
      <c r="H11" s="123"/>
      <c r="I11" s="30">
        <v>9</v>
      </c>
    </row>
    <row r="12" spans="1:9" ht="13.5">
      <c r="A12" s="65">
        <v>133.4</v>
      </c>
      <c r="B12" s="180" t="s">
        <v>189</v>
      </c>
      <c r="C12" s="23">
        <v>0.4583333333333333</v>
      </c>
      <c r="D12" s="158">
        <f t="shared" si="0"/>
        <v>61.422700000000006</v>
      </c>
      <c r="E12" s="24">
        <v>34</v>
      </c>
      <c r="F12" s="24"/>
      <c r="G12" s="24" t="s">
        <v>596</v>
      </c>
      <c r="H12" s="123"/>
      <c r="I12" s="30">
        <v>10</v>
      </c>
    </row>
    <row r="13" spans="1:9" ht="13.5">
      <c r="A13" s="65">
        <v>123</v>
      </c>
      <c r="B13" s="180" t="s">
        <v>203</v>
      </c>
      <c r="C13" s="23">
        <v>0.41180555555555554</v>
      </c>
      <c r="D13" s="158">
        <f t="shared" si="0"/>
        <v>62.32597500000001</v>
      </c>
      <c r="E13" s="24">
        <v>34.5</v>
      </c>
      <c r="F13" s="24"/>
      <c r="G13" s="24" t="s">
        <v>596</v>
      </c>
      <c r="H13" s="123"/>
      <c r="I13" s="30">
        <v>13</v>
      </c>
    </row>
    <row r="14" spans="1:9" ht="13.5">
      <c r="A14" s="65">
        <v>117</v>
      </c>
      <c r="B14" s="180" t="s">
        <v>337</v>
      </c>
      <c r="C14" s="23">
        <v>0.3854166666666667</v>
      </c>
      <c r="D14" s="158">
        <f t="shared" si="0"/>
        <v>57.8096</v>
      </c>
      <c r="E14" s="24">
        <v>32</v>
      </c>
      <c r="F14" s="24"/>
      <c r="G14" s="24" t="s">
        <v>597</v>
      </c>
      <c r="H14" s="123"/>
      <c r="I14" s="30">
        <v>16</v>
      </c>
    </row>
    <row r="15" spans="1:9" ht="42">
      <c r="A15" s="65">
        <v>115</v>
      </c>
      <c r="B15" s="180" t="s">
        <v>191</v>
      </c>
      <c r="C15" s="24"/>
      <c r="D15" s="24"/>
      <c r="E15" t="s">
        <v>623</v>
      </c>
      <c r="F15" s="181" t="s">
        <v>592</v>
      </c>
      <c r="G15" s="24" t="s">
        <v>598</v>
      </c>
      <c r="H15" s="123"/>
      <c r="I15" s="30">
        <v>17</v>
      </c>
    </row>
    <row r="16" spans="1:9" ht="27.75">
      <c r="A16" s="65">
        <v>108.5</v>
      </c>
      <c r="B16" s="180" t="s">
        <v>230</v>
      </c>
      <c r="C16" s="23">
        <v>0.40138888888888885</v>
      </c>
      <c r="D16" s="181" t="s">
        <v>592</v>
      </c>
      <c r="E16" s="24" t="s">
        <v>599</v>
      </c>
      <c r="F16" s="24"/>
      <c r="G16" s="24" t="s">
        <v>591</v>
      </c>
      <c r="H16" s="123"/>
      <c r="I16" s="30">
        <v>19</v>
      </c>
    </row>
    <row r="17" spans="1:9" ht="13.5">
      <c r="A17" s="65">
        <v>102</v>
      </c>
      <c r="B17" s="180" t="s">
        <v>192</v>
      </c>
      <c r="C17" s="23">
        <v>0.4597222222222222</v>
      </c>
      <c r="D17" s="158">
        <f>E17*1.80655</f>
        <v>81.29475000000001</v>
      </c>
      <c r="E17" s="24">
        <v>45</v>
      </c>
      <c r="F17" s="24"/>
      <c r="G17" s="24" t="s">
        <v>591</v>
      </c>
      <c r="H17" s="123"/>
      <c r="I17" s="30"/>
    </row>
    <row r="18" spans="1:9" ht="13.5">
      <c r="A18" s="65">
        <v>100.5</v>
      </c>
      <c r="B18" s="180" t="s">
        <v>338</v>
      </c>
      <c r="C18" s="23">
        <v>0.3541666666666667</v>
      </c>
      <c r="D18" s="158">
        <f>E18*1.80655</f>
        <v>68.6489</v>
      </c>
      <c r="E18" s="24">
        <v>38</v>
      </c>
      <c r="F18" s="24"/>
      <c r="G18" s="24" t="s">
        <v>600</v>
      </c>
      <c r="H18" s="123"/>
      <c r="I18" s="30">
        <v>21</v>
      </c>
    </row>
    <row r="19" spans="1:9" ht="27.75">
      <c r="A19" s="65">
        <v>98</v>
      </c>
      <c r="B19" s="180" t="s">
        <v>339</v>
      </c>
      <c r="C19" s="23">
        <v>0.4583333333333333</v>
      </c>
      <c r="D19" s="24">
        <v>207</v>
      </c>
      <c r="E19" s="24"/>
      <c r="F19" s="45" t="s">
        <v>601</v>
      </c>
      <c r="G19" s="45" t="s">
        <v>602</v>
      </c>
      <c r="H19" s="123"/>
      <c r="I19" s="30"/>
    </row>
    <row r="20" spans="1:9" ht="13.5">
      <c r="A20" s="65">
        <v>92</v>
      </c>
      <c r="B20" s="180" t="s">
        <v>340</v>
      </c>
      <c r="C20" s="23">
        <v>0.5520833333333334</v>
      </c>
      <c r="D20" s="158">
        <f>E20*1.80655</f>
        <v>57.8096</v>
      </c>
      <c r="E20" s="24">
        <v>32</v>
      </c>
      <c r="F20" s="24"/>
      <c r="G20" s="24" t="s">
        <v>603</v>
      </c>
      <c r="H20" s="123"/>
      <c r="I20" s="30">
        <v>26</v>
      </c>
    </row>
    <row r="21" spans="1:9" ht="13.5">
      <c r="A21" s="65">
        <v>84.5</v>
      </c>
      <c r="B21" s="180" t="s">
        <v>342</v>
      </c>
      <c r="C21" s="23"/>
      <c r="D21" s="158">
        <f aca="true" t="shared" si="1" ref="D21:D29">E21*1.80655</f>
        <v>68.6489</v>
      </c>
      <c r="E21" s="24">
        <v>38</v>
      </c>
      <c r="F21" s="24"/>
      <c r="G21" s="24" t="s">
        <v>604</v>
      </c>
      <c r="H21" s="123"/>
      <c r="I21" s="30"/>
    </row>
    <row r="22" spans="1:9" ht="13.5">
      <c r="A22" s="65">
        <v>78</v>
      </c>
      <c r="B22" s="180" t="s">
        <v>228</v>
      </c>
      <c r="C22" s="23">
        <v>0.4548611111111111</v>
      </c>
      <c r="D22" s="158">
        <f t="shared" si="1"/>
        <v>57.8096</v>
      </c>
      <c r="E22" s="24">
        <v>32</v>
      </c>
      <c r="F22" s="24"/>
      <c r="G22" s="24" t="s">
        <v>597</v>
      </c>
      <c r="H22" s="123"/>
      <c r="I22" s="30">
        <v>30</v>
      </c>
    </row>
    <row r="23" spans="1:9" ht="13.5">
      <c r="A23" s="65">
        <v>76.4</v>
      </c>
      <c r="B23" s="180" t="s">
        <v>243</v>
      </c>
      <c r="C23" s="23">
        <v>0.4479166666666667</v>
      </c>
      <c r="D23" s="158">
        <f t="shared" si="1"/>
        <v>354.0838</v>
      </c>
      <c r="E23" s="24">
        <v>196</v>
      </c>
      <c r="F23" s="24"/>
      <c r="G23" s="24" t="s">
        <v>605</v>
      </c>
      <c r="H23" s="123"/>
      <c r="I23" s="30"/>
    </row>
    <row r="24" spans="1:9" ht="55.5">
      <c r="A24" s="65">
        <v>76</v>
      </c>
      <c r="B24" s="180" t="s">
        <v>343</v>
      </c>
      <c r="C24" s="23">
        <v>0.4375</v>
      </c>
      <c r="D24" s="158">
        <f t="shared" si="1"/>
        <v>122.84540000000001</v>
      </c>
      <c r="E24" s="24">
        <v>68</v>
      </c>
      <c r="F24" s="45" t="s">
        <v>606</v>
      </c>
      <c r="G24" s="24" t="s">
        <v>607</v>
      </c>
      <c r="H24" s="123"/>
      <c r="I24" s="30">
        <v>33</v>
      </c>
    </row>
    <row r="25" spans="1:9" ht="13.5">
      <c r="A25" s="65">
        <v>75.5</v>
      </c>
      <c r="B25" s="180" t="s">
        <v>280</v>
      </c>
      <c r="C25" s="23">
        <v>0.5208333333333334</v>
      </c>
      <c r="D25" s="158">
        <f t="shared" si="1"/>
        <v>122.84540000000001</v>
      </c>
      <c r="E25" s="24">
        <v>68</v>
      </c>
      <c r="F25" s="24"/>
      <c r="G25" s="24" t="s">
        <v>608</v>
      </c>
      <c r="H25" s="123"/>
      <c r="I25" s="30">
        <v>34</v>
      </c>
    </row>
    <row r="26" spans="1:9" ht="13.5">
      <c r="A26" s="65">
        <v>65</v>
      </c>
      <c r="B26" s="180" t="s">
        <v>235</v>
      </c>
      <c r="C26" s="23" t="s">
        <v>445</v>
      </c>
      <c r="D26" s="158">
        <f t="shared" si="1"/>
        <v>198.72050000000002</v>
      </c>
      <c r="E26" s="24">
        <v>110</v>
      </c>
      <c r="F26" s="24"/>
      <c r="G26" s="24" t="s">
        <v>609</v>
      </c>
      <c r="H26" s="123"/>
      <c r="I26" s="30"/>
    </row>
    <row r="27" spans="1:9" ht="13.5">
      <c r="A27" s="65">
        <v>61.2</v>
      </c>
      <c r="B27" s="180" t="s">
        <v>203</v>
      </c>
      <c r="C27" s="23">
        <v>0.5208333333333334</v>
      </c>
      <c r="D27" s="158">
        <f t="shared" si="1"/>
        <v>1080.3169</v>
      </c>
      <c r="E27" s="24">
        <v>598</v>
      </c>
      <c r="F27" s="24"/>
      <c r="G27" s="24" t="s">
        <v>610</v>
      </c>
      <c r="H27" s="123"/>
      <c r="I27" s="30">
        <v>37</v>
      </c>
    </row>
    <row r="28" spans="1:9" ht="13.5">
      <c r="A28" s="65">
        <v>61</v>
      </c>
      <c r="B28" s="180" t="s">
        <v>344</v>
      </c>
      <c r="C28" s="23">
        <v>0.5416666666666666</v>
      </c>
      <c r="D28" s="158">
        <f t="shared" si="1"/>
        <v>1887.8447500000002</v>
      </c>
      <c r="E28" s="24">
        <v>1045</v>
      </c>
      <c r="F28" s="24"/>
      <c r="G28" s="24" t="s">
        <v>611</v>
      </c>
      <c r="H28" s="123"/>
      <c r="I28" s="30">
        <v>38</v>
      </c>
    </row>
    <row r="29" spans="1:9" ht="27.75">
      <c r="A29" s="65">
        <v>60.5</v>
      </c>
      <c r="B29" s="180" t="s">
        <v>345</v>
      </c>
      <c r="C29" s="23">
        <v>0.525</v>
      </c>
      <c r="D29" s="158">
        <f t="shared" si="1"/>
        <v>1483.17755</v>
      </c>
      <c r="E29" s="24">
        <v>821</v>
      </c>
      <c r="F29" s="24"/>
      <c r="G29" s="24" t="s">
        <v>612</v>
      </c>
      <c r="H29" s="123"/>
      <c r="I29" s="30"/>
    </row>
    <row r="30" spans="1:9" ht="13.5">
      <c r="A30" s="65">
        <v>60.2</v>
      </c>
      <c r="B30" s="180" t="s">
        <v>346</v>
      </c>
      <c r="C30" s="23">
        <v>0.5416666666666666</v>
      </c>
      <c r="D30" s="24">
        <v>2150</v>
      </c>
      <c r="E30" s="24"/>
      <c r="F30" s="24"/>
      <c r="G30" s="24" t="s">
        <v>613</v>
      </c>
      <c r="H30" s="123"/>
      <c r="I30" s="30"/>
    </row>
    <row r="31" spans="1:9" ht="13.5">
      <c r="A31" s="65">
        <v>58.1</v>
      </c>
      <c r="B31" s="180" t="s">
        <v>225</v>
      </c>
      <c r="C31" s="23">
        <v>0.4166666666666667</v>
      </c>
      <c r="D31" s="158">
        <f>E31*1.80655</f>
        <v>1483.17755</v>
      </c>
      <c r="E31" s="24">
        <v>821</v>
      </c>
      <c r="F31" s="24"/>
      <c r="G31" s="24" t="s">
        <v>614</v>
      </c>
      <c r="H31" s="123"/>
      <c r="I31" s="30"/>
    </row>
    <row r="32" spans="1:9" ht="13.5">
      <c r="A32" s="65">
        <v>57</v>
      </c>
      <c r="B32" s="180" t="s">
        <v>195</v>
      </c>
      <c r="C32" s="23"/>
      <c r="D32" s="24">
        <v>4000</v>
      </c>
      <c r="E32" s="24"/>
      <c r="F32" s="24"/>
      <c r="G32" s="24" t="s">
        <v>207</v>
      </c>
      <c r="H32" s="123"/>
      <c r="I32" s="30">
        <v>43</v>
      </c>
    </row>
    <row r="33" spans="1:9" ht="13.5">
      <c r="A33" s="65">
        <v>55</v>
      </c>
      <c r="B33" s="180" t="s">
        <v>223</v>
      </c>
      <c r="C33" s="23">
        <v>0.5291666666666667</v>
      </c>
      <c r="D33" s="24">
        <v>4000</v>
      </c>
      <c r="E33" s="24"/>
      <c r="F33" s="24"/>
      <c r="G33" s="24"/>
      <c r="H33" s="123"/>
      <c r="I33" s="30"/>
    </row>
    <row r="34" spans="1:9" ht="13.5">
      <c r="A34" s="65">
        <v>52.5</v>
      </c>
      <c r="B34" s="180" t="s">
        <v>347</v>
      </c>
      <c r="C34" s="23">
        <v>0.5972222222222222</v>
      </c>
      <c r="D34" s="24">
        <v>3500</v>
      </c>
      <c r="E34" s="24"/>
      <c r="F34" s="24" t="s">
        <v>615</v>
      </c>
      <c r="G34" s="24"/>
      <c r="H34" s="123"/>
      <c r="I34" s="30"/>
    </row>
    <row r="35" spans="1:9" ht="13.5">
      <c r="A35" s="65">
        <v>51.5</v>
      </c>
      <c r="B35" s="180" t="s">
        <v>196</v>
      </c>
      <c r="C35" s="23">
        <v>0.39999999999999997</v>
      </c>
      <c r="D35" s="24">
        <v>3306</v>
      </c>
      <c r="E35" s="24">
        <v>1830</v>
      </c>
      <c r="F35" s="24"/>
      <c r="G35" s="24" t="s">
        <v>616</v>
      </c>
      <c r="H35" s="123"/>
      <c r="I35" s="30"/>
    </row>
    <row r="36" spans="1:9" ht="13.5">
      <c r="A36" s="65">
        <v>43.5</v>
      </c>
      <c r="B36" s="180" t="s">
        <v>221</v>
      </c>
      <c r="C36" s="23">
        <v>0.4583333333333333</v>
      </c>
      <c r="D36" s="24">
        <v>923.1</v>
      </c>
      <c r="E36" s="24">
        <v>511</v>
      </c>
      <c r="F36" s="24"/>
      <c r="G36" s="24" t="s">
        <v>610</v>
      </c>
      <c r="H36" s="123"/>
      <c r="I36" s="30">
        <v>48</v>
      </c>
    </row>
    <row r="37" spans="1:9" ht="13.5">
      <c r="A37" s="65">
        <v>41</v>
      </c>
      <c r="B37" s="180" t="s">
        <v>267</v>
      </c>
      <c r="C37" s="23">
        <v>0.4375</v>
      </c>
      <c r="D37" s="24">
        <v>7300</v>
      </c>
      <c r="E37" s="24"/>
      <c r="F37" s="24"/>
      <c r="G37" s="24" t="s">
        <v>617</v>
      </c>
      <c r="H37" s="123"/>
      <c r="I37" s="30">
        <v>49</v>
      </c>
    </row>
    <row r="38" spans="1:9" ht="13.5">
      <c r="A38" s="65">
        <v>40</v>
      </c>
      <c r="B38" s="180" t="s">
        <v>198</v>
      </c>
      <c r="C38" s="23">
        <v>0.41805555555555557</v>
      </c>
      <c r="D38" s="24">
        <v>6500</v>
      </c>
      <c r="E38" s="24"/>
      <c r="F38" s="24"/>
      <c r="G38" s="24" t="s">
        <v>155</v>
      </c>
      <c r="H38" s="123"/>
      <c r="I38" s="30">
        <v>50</v>
      </c>
    </row>
    <row r="39" spans="1:9" ht="27.75">
      <c r="A39" s="65">
        <v>39</v>
      </c>
      <c r="B39" s="180" t="s">
        <v>622</v>
      </c>
      <c r="C39" s="23">
        <v>0.3875</v>
      </c>
      <c r="D39" s="24">
        <v>5598</v>
      </c>
      <c r="E39" s="24">
        <v>3099</v>
      </c>
      <c r="F39" s="24"/>
      <c r="G39" s="24" t="s">
        <v>618</v>
      </c>
      <c r="H39" s="123"/>
      <c r="I39" s="30">
        <v>51</v>
      </c>
    </row>
    <row r="40" spans="1:9" ht="13.5">
      <c r="A40" s="65">
        <v>38</v>
      </c>
      <c r="B40" s="180" t="s">
        <v>234</v>
      </c>
      <c r="C40" s="23">
        <v>0.4145833333333333</v>
      </c>
      <c r="D40" s="24">
        <v>6832</v>
      </c>
      <c r="E40" s="24">
        <v>3782</v>
      </c>
      <c r="F40" s="24"/>
      <c r="G40" s="24" t="s">
        <v>610</v>
      </c>
      <c r="H40" s="123"/>
      <c r="I40" s="30">
        <v>120</v>
      </c>
    </row>
    <row r="41" spans="1:9" ht="13.5">
      <c r="A41" s="65">
        <v>37</v>
      </c>
      <c r="B41" s="180" t="s">
        <v>349</v>
      </c>
      <c r="C41" s="23"/>
      <c r="D41" s="24" t="s">
        <v>164</v>
      </c>
      <c r="E41" s="24"/>
      <c r="F41" s="24"/>
      <c r="G41" s="24"/>
      <c r="H41" s="123"/>
      <c r="I41" s="30">
        <v>52</v>
      </c>
    </row>
    <row r="42" spans="1:9" ht="13.5">
      <c r="A42" s="65">
        <v>35</v>
      </c>
      <c r="B42" s="180" t="s">
        <v>199</v>
      </c>
      <c r="C42" s="23">
        <v>0.3958333333333333</v>
      </c>
      <c r="D42" s="158">
        <f>E42*1.80655</f>
        <v>9802.3403</v>
      </c>
      <c r="E42" s="24">
        <v>5426</v>
      </c>
      <c r="F42" s="24"/>
      <c r="G42" s="24" t="s">
        <v>610</v>
      </c>
      <c r="H42" s="123"/>
      <c r="I42" s="30">
        <v>54</v>
      </c>
    </row>
    <row r="43" spans="1:9" ht="13.5">
      <c r="A43" s="65">
        <v>30.5</v>
      </c>
      <c r="B43" s="180" t="s">
        <v>350</v>
      </c>
      <c r="C43" s="23">
        <v>0.4201388888888889</v>
      </c>
      <c r="D43" s="158">
        <f>E43*1.80655</f>
        <v>8505.2374</v>
      </c>
      <c r="E43" s="24">
        <v>4708</v>
      </c>
      <c r="F43" s="24"/>
      <c r="G43" s="24" t="s">
        <v>619</v>
      </c>
      <c r="H43" s="123"/>
      <c r="I43" s="30">
        <v>56</v>
      </c>
    </row>
    <row r="44" spans="1:9" ht="13.5">
      <c r="A44" s="65">
        <v>30.4</v>
      </c>
      <c r="B44" s="180" t="s">
        <v>351</v>
      </c>
      <c r="C44" s="23" t="s">
        <v>445</v>
      </c>
      <c r="D44" s="158">
        <f>E44*1.80655</f>
        <v>9587.360850000001</v>
      </c>
      <c r="E44" s="24">
        <v>5307</v>
      </c>
      <c r="F44" s="24"/>
      <c r="G44" s="24" t="s">
        <v>609</v>
      </c>
      <c r="H44" s="123"/>
      <c r="I44" s="30">
        <v>57</v>
      </c>
    </row>
    <row r="45" spans="1:9" ht="13.5">
      <c r="A45" s="65">
        <v>28</v>
      </c>
      <c r="B45" s="180" t="s">
        <v>241</v>
      </c>
      <c r="C45" s="23">
        <v>0.3854166666666667</v>
      </c>
      <c r="D45" s="158">
        <f>E45*1.80655</f>
        <v>6171.174800000001</v>
      </c>
      <c r="E45" s="24">
        <v>3416</v>
      </c>
      <c r="F45" s="24"/>
      <c r="G45" s="24" t="s">
        <v>620</v>
      </c>
      <c r="H45" s="123"/>
      <c r="I45" s="30"/>
    </row>
    <row r="46" spans="1:9" ht="13.5">
      <c r="A46" s="65">
        <v>25.4</v>
      </c>
      <c r="B46" s="180" t="s">
        <v>204</v>
      </c>
      <c r="C46" s="23">
        <v>0.4166666666666667</v>
      </c>
      <c r="D46" s="24">
        <v>13000</v>
      </c>
      <c r="E46" s="24"/>
      <c r="F46" s="24"/>
      <c r="G46" s="24" t="s">
        <v>180</v>
      </c>
      <c r="H46" s="123"/>
      <c r="I46" s="30">
        <v>61</v>
      </c>
    </row>
    <row r="47" spans="1:9" ht="13.5">
      <c r="A47" s="65">
        <v>22</v>
      </c>
      <c r="B47" s="180" t="s">
        <v>352</v>
      </c>
      <c r="C47" s="23">
        <v>0.3958333333333333</v>
      </c>
      <c r="D47" s="24">
        <v>14000</v>
      </c>
      <c r="E47" s="24"/>
      <c r="F47" s="24"/>
      <c r="G47" s="24" t="s">
        <v>155</v>
      </c>
      <c r="H47" s="123"/>
      <c r="I47" s="30"/>
    </row>
    <row r="48" spans="1:9" ht="13.5">
      <c r="A48" s="65">
        <v>19</v>
      </c>
      <c r="B48" s="180" t="s">
        <v>202</v>
      </c>
      <c r="C48" s="23">
        <v>0.46875</v>
      </c>
      <c r="D48" s="24">
        <v>16000</v>
      </c>
      <c r="E48" s="24"/>
      <c r="F48" s="24"/>
      <c r="G48" s="24" t="s">
        <v>200</v>
      </c>
      <c r="H48" s="123"/>
      <c r="I48" s="30">
        <v>66</v>
      </c>
    </row>
    <row r="49" spans="1:9" ht="13.5">
      <c r="A49" s="65">
        <v>18.3</v>
      </c>
      <c r="B49" s="180" t="s">
        <v>248</v>
      </c>
      <c r="C49" s="157">
        <v>0.4354166666666666</v>
      </c>
      <c r="D49" s="24">
        <v>18000</v>
      </c>
      <c r="E49" s="24"/>
      <c r="F49" s="24"/>
      <c r="G49" s="24" t="s">
        <v>155</v>
      </c>
      <c r="H49" s="123"/>
      <c r="I49" s="30"/>
    </row>
    <row r="50" spans="1:9" ht="13.5">
      <c r="A50" s="65">
        <v>17</v>
      </c>
      <c r="B50" s="180" t="s">
        <v>353</v>
      </c>
      <c r="C50" s="23">
        <v>0.5</v>
      </c>
      <c r="D50" s="24">
        <v>15000</v>
      </c>
      <c r="E50" s="24"/>
      <c r="F50" s="24"/>
      <c r="G50" s="24" t="s">
        <v>180</v>
      </c>
      <c r="H50" s="123"/>
      <c r="I50" s="30">
        <v>69</v>
      </c>
    </row>
    <row r="51" spans="1:9" ht="13.5">
      <c r="A51" s="65">
        <v>13</v>
      </c>
      <c r="B51" s="180" t="s">
        <v>372</v>
      </c>
      <c r="C51" s="23">
        <v>0.3979166666666667</v>
      </c>
      <c r="D51" s="24">
        <v>20000</v>
      </c>
      <c r="E51" s="24"/>
      <c r="F51" s="24"/>
      <c r="G51" s="24" t="s">
        <v>180</v>
      </c>
      <c r="H51" s="123"/>
      <c r="I51" s="30"/>
    </row>
    <row r="52" spans="1:9" ht="13.5">
      <c r="A52" s="65">
        <v>11.5</v>
      </c>
      <c r="B52" s="180" t="s">
        <v>218</v>
      </c>
      <c r="C52" s="23">
        <v>0.40277777777777773</v>
      </c>
      <c r="D52" s="24">
        <v>22000</v>
      </c>
      <c r="E52" s="24"/>
      <c r="F52" s="24"/>
      <c r="G52" s="24" t="s">
        <v>180</v>
      </c>
      <c r="H52" s="123"/>
      <c r="I52" s="30">
        <v>71</v>
      </c>
    </row>
    <row r="53" spans="1:9" ht="13.5">
      <c r="A53" s="65">
        <v>9</v>
      </c>
      <c r="B53" s="182" t="s">
        <v>354</v>
      </c>
      <c r="C53" s="23">
        <v>0.5666666666666667</v>
      </c>
      <c r="D53" s="24">
        <v>20000</v>
      </c>
      <c r="E53" s="24"/>
      <c r="F53" s="24"/>
      <c r="G53" s="24" t="s">
        <v>155</v>
      </c>
      <c r="H53" s="123"/>
      <c r="I53" s="30">
        <v>72</v>
      </c>
    </row>
    <row r="54" spans="1:9" ht="13.5">
      <c r="A54" s="65">
        <v>7.3</v>
      </c>
      <c r="B54" s="182" t="s">
        <v>355</v>
      </c>
      <c r="C54" s="23">
        <v>0.4375</v>
      </c>
      <c r="D54" s="24">
        <v>18000</v>
      </c>
      <c r="E54" s="24"/>
      <c r="F54" s="24"/>
      <c r="G54" s="24" t="s">
        <v>155</v>
      </c>
      <c r="H54" s="123"/>
      <c r="I54" s="30"/>
    </row>
    <row r="55" spans="1:9" ht="13.5">
      <c r="A55" s="65">
        <v>6.8</v>
      </c>
      <c r="B55" s="182" t="s">
        <v>356</v>
      </c>
      <c r="C55" s="24" t="s">
        <v>445</v>
      </c>
      <c r="D55" s="24">
        <v>21000</v>
      </c>
      <c r="E55" s="24"/>
      <c r="F55" s="24"/>
      <c r="G55" s="24" t="s">
        <v>155</v>
      </c>
      <c r="H55" s="123"/>
      <c r="I55" s="30"/>
    </row>
    <row r="56" spans="1:9" ht="27.75">
      <c r="A56" s="65">
        <v>5.7</v>
      </c>
      <c r="B56" s="182" t="s">
        <v>357</v>
      </c>
      <c r="C56" s="24" t="s">
        <v>445</v>
      </c>
      <c r="D56" s="24">
        <v>25600</v>
      </c>
      <c r="E56" s="24"/>
      <c r="F56" s="24"/>
      <c r="G56" s="24" t="s">
        <v>155</v>
      </c>
      <c r="H56" s="123"/>
      <c r="I56" s="30">
        <v>78</v>
      </c>
    </row>
    <row r="57" spans="1:9" ht="27.75">
      <c r="A57" s="65">
        <v>5.6</v>
      </c>
      <c r="B57" s="182" t="s">
        <v>358</v>
      </c>
      <c r="C57" s="23">
        <v>0.4479166666666667</v>
      </c>
      <c r="D57" s="24">
        <v>21600</v>
      </c>
      <c r="E57" s="24"/>
      <c r="F57" s="24"/>
      <c r="G57" s="24" t="s">
        <v>155</v>
      </c>
      <c r="H57" s="123"/>
      <c r="I57" s="30"/>
    </row>
    <row r="58" spans="1:9" ht="27.75">
      <c r="A58" s="65">
        <v>3.2</v>
      </c>
      <c r="B58" s="182" t="s">
        <v>359</v>
      </c>
      <c r="C58" s="23">
        <v>0.4583333333333333</v>
      </c>
      <c r="D58" s="24">
        <v>20000</v>
      </c>
      <c r="E58" s="24"/>
      <c r="F58" s="24"/>
      <c r="G58" s="24" t="s">
        <v>155</v>
      </c>
      <c r="H58" s="123"/>
      <c r="I58" s="30">
        <v>83</v>
      </c>
    </row>
    <row r="59" spans="1:9" ht="27.75">
      <c r="A59" s="65">
        <v>2.9</v>
      </c>
      <c r="B59" s="182" t="s">
        <v>360</v>
      </c>
      <c r="C59" s="23">
        <v>0.4041666666666666</v>
      </c>
      <c r="D59" s="24">
        <v>21400</v>
      </c>
      <c r="E59" s="24"/>
      <c r="F59" s="24"/>
      <c r="G59" s="24" t="s">
        <v>621</v>
      </c>
      <c r="H59" s="123"/>
      <c r="I59" s="30">
        <v>84</v>
      </c>
    </row>
    <row r="60" spans="1:9" ht="13.5">
      <c r="A60" s="65">
        <v>0.5</v>
      </c>
      <c r="B60" s="182" t="s">
        <v>361</v>
      </c>
      <c r="C60" s="23">
        <v>0.4847222222222222</v>
      </c>
      <c r="D60" s="24">
        <v>25000</v>
      </c>
      <c r="E60" s="24"/>
      <c r="F60" s="24"/>
      <c r="G60" s="24" t="s">
        <v>155</v>
      </c>
      <c r="H60" s="123"/>
      <c r="I60" s="30"/>
    </row>
    <row r="61" spans="1:9" ht="13.5">
      <c r="A61" s="42" t="s">
        <v>295</v>
      </c>
      <c r="B61" s="182" t="s">
        <v>201</v>
      </c>
      <c r="C61" s="23">
        <v>0.5208333333333334</v>
      </c>
      <c r="D61" s="24">
        <v>20000</v>
      </c>
      <c r="E61" s="24"/>
      <c r="F61" s="24"/>
      <c r="G61" s="24" t="s">
        <v>155</v>
      </c>
      <c r="H61" s="123"/>
      <c r="I61" s="30">
        <v>86</v>
      </c>
    </row>
    <row r="62" spans="1:9" ht="13.5">
      <c r="A62" s="42" t="s">
        <v>296</v>
      </c>
      <c r="B62" s="182" t="s">
        <v>373</v>
      </c>
      <c r="C62" s="23">
        <v>0.45694444444444443</v>
      </c>
      <c r="D62" s="24">
        <v>25500</v>
      </c>
      <c r="E62" s="24"/>
      <c r="F62" s="24"/>
      <c r="G62" s="24" t="s">
        <v>155</v>
      </c>
      <c r="H62" s="123"/>
      <c r="I62" s="30">
        <v>88</v>
      </c>
    </row>
    <row r="63" spans="1:9" ht="13.5">
      <c r="A63" s="43" t="s">
        <v>303</v>
      </c>
      <c r="B63" s="182" t="s">
        <v>364</v>
      </c>
      <c r="C63" s="23">
        <v>0.46249999999999997</v>
      </c>
      <c r="D63" s="24">
        <v>36000</v>
      </c>
      <c r="E63" s="24"/>
      <c r="F63" s="24"/>
      <c r="G63" s="24" t="s">
        <v>155</v>
      </c>
      <c r="H63" s="123"/>
      <c r="I63" s="30"/>
    </row>
    <row r="64" spans="1:9" ht="13.5">
      <c r="A64" s="43" t="s">
        <v>308</v>
      </c>
      <c r="B64" s="182" t="s">
        <v>365</v>
      </c>
      <c r="C64" s="23">
        <v>0.44027777777777777</v>
      </c>
      <c r="D64" s="24">
        <v>30000</v>
      </c>
      <c r="E64" s="24"/>
      <c r="F64" s="24"/>
      <c r="G64" s="24" t="s">
        <v>155</v>
      </c>
      <c r="H64" s="123"/>
      <c r="I64" s="30"/>
    </row>
    <row r="65" spans="1:9" ht="13.5">
      <c r="A65" s="43" t="s">
        <v>304</v>
      </c>
      <c r="B65" s="182" t="s">
        <v>366</v>
      </c>
      <c r="C65" s="23">
        <v>0.47222222222222227</v>
      </c>
      <c r="D65" s="24">
        <v>24000</v>
      </c>
      <c r="E65" s="24"/>
      <c r="F65" s="24"/>
      <c r="G65" s="24" t="s">
        <v>155</v>
      </c>
      <c r="H65" s="123"/>
      <c r="I65" s="30"/>
    </row>
    <row r="66" spans="1:9" ht="13.5">
      <c r="A66" s="43" t="s">
        <v>281</v>
      </c>
      <c r="B66" s="182" t="s">
        <v>367</v>
      </c>
      <c r="C66" s="24" t="s">
        <v>445</v>
      </c>
      <c r="D66" s="24">
        <v>28000</v>
      </c>
      <c r="E66" s="24"/>
      <c r="F66" s="24"/>
      <c r="G66" s="24" t="s">
        <v>155</v>
      </c>
      <c r="H66" s="123"/>
      <c r="I66" s="30">
        <v>95</v>
      </c>
    </row>
    <row r="67" spans="1:9" ht="13.5">
      <c r="A67" s="43" t="s">
        <v>282</v>
      </c>
      <c r="B67" s="182" t="s">
        <v>368</v>
      </c>
      <c r="C67" s="23">
        <v>0.4270833333333333</v>
      </c>
      <c r="D67" s="24">
        <v>23000</v>
      </c>
      <c r="E67" s="24"/>
      <c r="F67" s="24"/>
      <c r="G67" s="24" t="s">
        <v>155</v>
      </c>
      <c r="H67" s="123"/>
      <c r="I67" s="30">
        <v>96</v>
      </c>
    </row>
    <row r="68" spans="1:9" ht="13.5">
      <c r="A68" s="43" t="s">
        <v>305</v>
      </c>
      <c r="B68" s="182" t="s">
        <v>369</v>
      </c>
      <c r="C68" s="24"/>
      <c r="D68" s="24">
        <v>24500</v>
      </c>
      <c r="E68" s="24"/>
      <c r="F68" s="24"/>
      <c r="G68" s="24" t="s">
        <v>155</v>
      </c>
      <c r="H68" s="123"/>
      <c r="I68" s="30"/>
    </row>
    <row r="69" spans="1:9" ht="13.5">
      <c r="A69" s="43" t="s">
        <v>292</v>
      </c>
      <c r="B69" s="182" t="s">
        <v>370</v>
      </c>
      <c r="C69" s="23">
        <v>0.4173611111111111</v>
      </c>
      <c r="D69" s="24">
        <v>21670</v>
      </c>
      <c r="E69" s="24"/>
      <c r="F69" s="24"/>
      <c r="G69" s="24" t="s">
        <v>170</v>
      </c>
      <c r="H69" s="123"/>
      <c r="I69" s="30">
        <v>100</v>
      </c>
    </row>
    <row r="70" spans="1:9" ht="27.75">
      <c r="A70" s="43" t="s">
        <v>306</v>
      </c>
      <c r="B70" s="182" t="s">
        <v>371</v>
      </c>
      <c r="C70" s="23">
        <v>0.3888888888888889</v>
      </c>
      <c r="D70" s="24">
        <v>24000</v>
      </c>
      <c r="E70" s="24"/>
      <c r="F70" s="24"/>
      <c r="G70" s="24" t="s">
        <v>180</v>
      </c>
      <c r="H70" s="123"/>
      <c r="I70" s="30">
        <v>101</v>
      </c>
    </row>
    <row r="71" spans="1:9" ht="13.5">
      <c r="A71" s="44" t="s">
        <v>301</v>
      </c>
      <c r="B71" s="182" t="s">
        <v>362</v>
      </c>
      <c r="C71" s="24"/>
      <c r="D71" s="24">
        <v>13200</v>
      </c>
      <c r="E71" s="24"/>
      <c r="F71" s="24"/>
      <c r="G71" s="24"/>
      <c r="H71" s="123"/>
      <c r="I71" s="30"/>
    </row>
    <row r="72" spans="1:9" ht="13.5">
      <c r="A72" s="44" t="s">
        <v>302</v>
      </c>
      <c r="B72" s="182" t="s">
        <v>363</v>
      </c>
      <c r="C72" s="23">
        <v>0.48819444444444443</v>
      </c>
      <c r="D72" s="24">
        <v>20000</v>
      </c>
      <c r="E72" s="24"/>
      <c r="F72" s="24"/>
      <c r="G72" s="24" t="s">
        <v>180</v>
      </c>
      <c r="H72" s="123"/>
      <c r="I72" s="30"/>
    </row>
    <row r="73" spans="1:9" ht="13.5">
      <c r="A73" s="65">
        <v>-1</v>
      </c>
      <c r="B73" s="182" t="s">
        <v>179</v>
      </c>
      <c r="C73" s="23">
        <v>0.4791666666666667</v>
      </c>
      <c r="D73" s="24">
        <v>25000</v>
      </c>
      <c r="E73" s="24"/>
      <c r="F73" s="24"/>
      <c r="G73" s="24" t="s">
        <v>180</v>
      </c>
      <c r="H73" s="123"/>
      <c r="I73" s="30">
        <v>103</v>
      </c>
    </row>
    <row r="74" spans="1:9" ht="13.5">
      <c r="A74" s="65">
        <v>-2</v>
      </c>
      <c r="B74" s="182" t="s">
        <v>154</v>
      </c>
      <c r="C74" s="23">
        <v>0.6458333333333334</v>
      </c>
      <c r="D74" s="24">
        <v>26000</v>
      </c>
      <c r="E74" s="24"/>
      <c r="F74" s="24"/>
      <c r="G74" s="24" t="s">
        <v>155</v>
      </c>
      <c r="H74" s="123"/>
      <c r="I74" s="30">
        <v>104</v>
      </c>
    </row>
    <row r="75" spans="1:9" ht="13.5">
      <c r="A75" s="65">
        <v>-4</v>
      </c>
      <c r="B75" s="182" t="s">
        <v>374</v>
      </c>
      <c r="C75" s="23">
        <v>0.375</v>
      </c>
      <c r="D75" s="24">
        <v>34000</v>
      </c>
      <c r="E75" s="24"/>
      <c r="F75" s="24"/>
      <c r="G75" s="24" t="s">
        <v>164</v>
      </c>
      <c r="H75" s="123"/>
      <c r="I75" s="30"/>
    </row>
    <row r="76" spans="1:9" ht="13.5">
      <c r="A76" s="65">
        <v>-4.1</v>
      </c>
      <c r="B76" s="182" t="s">
        <v>375</v>
      </c>
      <c r="C76" s="23">
        <v>0.4381944444444445</v>
      </c>
      <c r="D76" s="24">
        <v>27700</v>
      </c>
      <c r="E76" s="24"/>
      <c r="F76" s="24"/>
      <c r="G76" s="24" t="s">
        <v>155</v>
      </c>
      <c r="H76" s="123"/>
      <c r="I76" s="30"/>
    </row>
    <row r="77" spans="1:9" ht="27.75">
      <c r="A77" s="65">
        <v>-5</v>
      </c>
      <c r="B77" s="182" t="s">
        <v>376</v>
      </c>
      <c r="C77" s="23">
        <v>0.4784722222222222</v>
      </c>
      <c r="D77" s="24">
        <v>29500</v>
      </c>
      <c r="E77" s="24"/>
      <c r="F77" s="24"/>
      <c r="G77" s="24" t="s">
        <v>155</v>
      </c>
      <c r="H77" s="123"/>
      <c r="I77" s="30">
        <v>106</v>
      </c>
    </row>
    <row r="78" spans="1:9" ht="13.5">
      <c r="A78" s="65">
        <v>-7</v>
      </c>
      <c r="B78" s="182" t="s">
        <v>377</v>
      </c>
      <c r="C78" s="23">
        <v>0.4513888888888889</v>
      </c>
      <c r="D78" s="24">
        <v>27000</v>
      </c>
      <c r="E78" s="24"/>
      <c r="F78" s="24"/>
      <c r="G78" s="24" t="s">
        <v>155</v>
      </c>
      <c r="H78" s="123"/>
      <c r="I78" s="30"/>
    </row>
    <row r="79" spans="1:9" ht="13.5">
      <c r="A79" s="65">
        <v>-9.1</v>
      </c>
      <c r="B79" s="182" t="s">
        <v>589</v>
      </c>
      <c r="C79" s="23">
        <v>0.5055555555555555</v>
      </c>
      <c r="D79" s="24">
        <v>30750</v>
      </c>
      <c r="E79" s="24"/>
      <c r="F79" s="24"/>
      <c r="G79" s="24" t="s">
        <v>155</v>
      </c>
      <c r="H79" s="123"/>
      <c r="I79" s="30">
        <v>107</v>
      </c>
    </row>
  </sheetData>
  <sheetProtection/>
  <printOptions/>
  <pageMargins left="0.7" right="0.7" top="0.75" bottom="0.75" header="0.3" footer="0.3"/>
  <pageSetup orientation="portrait" scale="82"/>
  <headerFooter alignWithMargins="0">
    <oddHeader>&amp;C&amp;"Calibri,Regular"&amp;K000000Day in the Life of the Hudson River 
Student Salinity 10/12/17</oddHeader>
    <oddFooter>&amp;C&amp;"Calibri,Regular"&amp;K000000&amp;P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9"/>
  <sheetViews>
    <sheetView workbookViewId="0" topLeftCell="A2">
      <selection activeCell="C63" sqref="C63"/>
    </sheetView>
  </sheetViews>
  <sheetFormatPr defaultColWidth="8.8515625" defaultRowHeight="15"/>
  <cols>
    <col min="1" max="1" width="8.8515625" style="17" customWidth="1"/>
    <col min="2" max="2" width="26.00390625" style="0" customWidth="1"/>
    <col min="3" max="5" width="8.8515625" style="0" customWidth="1"/>
    <col min="6" max="6" width="14.00390625" style="0" customWidth="1"/>
    <col min="7" max="7" width="11.28125" style="0" customWidth="1"/>
  </cols>
  <sheetData>
    <row r="1" spans="1:8" ht="42.75" customHeight="1">
      <c r="A1" s="41" t="s">
        <v>153</v>
      </c>
      <c r="B1" s="7" t="s">
        <v>108</v>
      </c>
      <c r="C1" s="152" t="s">
        <v>114</v>
      </c>
      <c r="D1" s="153" t="s">
        <v>269</v>
      </c>
      <c r="E1" s="154" t="s">
        <v>270</v>
      </c>
      <c r="F1" s="152" t="s">
        <v>115</v>
      </c>
      <c r="G1" s="155" t="s">
        <v>107</v>
      </c>
      <c r="H1" s="26" t="s">
        <v>554</v>
      </c>
    </row>
    <row r="2" spans="1:8" ht="13.5">
      <c r="A2" s="28"/>
      <c r="B2" s="156" t="s">
        <v>298</v>
      </c>
      <c r="C2" s="157" t="s">
        <v>164</v>
      </c>
      <c r="D2" s="24">
        <v>37</v>
      </c>
      <c r="E2" s="158">
        <f>D2*1.80655</f>
        <v>66.84235000000001</v>
      </c>
      <c r="F2" s="24" t="s">
        <v>555</v>
      </c>
      <c r="G2" s="24"/>
      <c r="H2" s="24"/>
    </row>
    <row r="3" spans="1:8" ht="13.5">
      <c r="A3" s="28"/>
      <c r="B3" s="159" t="s">
        <v>299</v>
      </c>
      <c r="C3" s="157">
        <v>0.15625</v>
      </c>
      <c r="D3" s="24">
        <v>32</v>
      </c>
      <c r="E3" s="158">
        <f>D3*1.80655</f>
        <v>57.8096</v>
      </c>
      <c r="F3" s="24" t="s">
        <v>556</v>
      </c>
      <c r="G3" s="24"/>
      <c r="H3" s="24"/>
    </row>
    <row r="4" spans="1:8" ht="13.5">
      <c r="A4" s="28"/>
      <c r="B4" s="160" t="s">
        <v>184</v>
      </c>
      <c r="C4" s="157">
        <v>0.5729166666666666</v>
      </c>
      <c r="D4" s="24"/>
      <c r="E4" s="24"/>
      <c r="F4" s="24" t="s">
        <v>557</v>
      </c>
      <c r="G4" s="24"/>
      <c r="H4" s="24"/>
    </row>
    <row r="5" spans="1:9" ht="13.5" hidden="1">
      <c r="A5" s="28"/>
      <c r="B5" s="160" t="s">
        <v>332</v>
      </c>
      <c r="C5" s="157"/>
      <c r="G5" s="24"/>
      <c r="H5" s="24"/>
      <c r="I5" s="161"/>
    </row>
    <row r="6" spans="1:8" ht="13.5">
      <c r="A6" s="65">
        <v>300</v>
      </c>
      <c r="B6" s="162" t="s">
        <v>407</v>
      </c>
      <c r="C6" s="157">
        <v>0.5187499999999999</v>
      </c>
      <c r="D6" s="24"/>
      <c r="E6" s="24"/>
      <c r="F6" s="24" t="s">
        <v>557</v>
      </c>
      <c r="G6" s="24"/>
      <c r="H6" s="24"/>
    </row>
    <row r="7" spans="1:8" ht="13.5">
      <c r="A7" s="65">
        <v>260</v>
      </c>
      <c r="B7" s="162" t="s">
        <v>408</v>
      </c>
      <c r="C7" s="157"/>
      <c r="D7" s="24"/>
      <c r="E7" s="24"/>
      <c r="F7" s="24" t="s">
        <v>557</v>
      </c>
      <c r="G7" s="24"/>
      <c r="H7" s="24"/>
    </row>
    <row r="8" spans="1:8" ht="13.5">
      <c r="A8" s="65">
        <v>230</v>
      </c>
      <c r="B8" s="162" t="s">
        <v>409</v>
      </c>
      <c r="C8" s="157"/>
      <c r="D8" s="24"/>
      <c r="E8" s="24"/>
      <c r="F8" s="24" t="s">
        <v>557</v>
      </c>
      <c r="G8" s="24"/>
      <c r="H8" s="24"/>
    </row>
    <row r="9" spans="1:8" ht="13.5">
      <c r="A9" s="65">
        <v>201</v>
      </c>
      <c r="B9" s="162" t="s">
        <v>410</v>
      </c>
      <c r="C9" s="157">
        <v>0.7395833333333334</v>
      </c>
      <c r="D9" s="24"/>
      <c r="E9" s="24"/>
      <c r="F9" s="24" t="s">
        <v>557</v>
      </c>
      <c r="G9" s="24"/>
      <c r="H9" s="24"/>
    </row>
    <row r="10" spans="1:8" ht="13.5">
      <c r="A10" s="65">
        <v>200</v>
      </c>
      <c r="B10" s="163" t="s">
        <v>333</v>
      </c>
      <c r="C10" s="157">
        <v>0.49652777777777773</v>
      </c>
      <c r="D10" s="24">
        <v>34</v>
      </c>
      <c r="E10" s="158">
        <f>D10*1.80655</f>
        <v>61.422700000000006</v>
      </c>
      <c r="F10" s="24" t="s">
        <v>556</v>
      </c>
      <c r="G10" s="24"/>
      <c r="H10" s="24"/>
    </row>
    <row r="11" spans="1:8" ht="13.5">
      <c r="A11" s="65">
        <v>154</v>
      </c>
      <c r="B11" s="163" t="s">
        <v>185</v>
      </c>
      <c r="C11" s="157">
        <v>0.517361111111111</v>
      </c>
      <c r="D11" s="24">
        <v>49</v>
      </c>
      <c r="E11" s="158">
        <f aca="true" t="shared" si="0" ref="E11:E57">D11*1.80655</f>
        <v>88.52095</v>
      </c>
      <c r="F11" s="24" t="s">
        <v>558</v>
      </c>
      <c r="G11" s="24"/>
      <c r="H11" s="24"/>
    </row>
    <row r="12" spans="1:8" ht="13.5">
      <c r="A12" s="65">
        <v>153</v>
      </c>
      <c r="B12" s="163" t="s">
        <v>211</v>
      </c>
      <c r="C12" s="157">
        <v>0.46527777777777773</v>
      </c>
      <c r="D12" s="24">
        <v>32</v>
      </c>
      <c r="E12" s="158">
        <f t="shared" si="0"/>
        <v>57.8096</v>
      </c>
      <c r="F12" s="24" t="s">
        <v>559</v>
      </c>
      <c r="G12" s="24"/>
      <c r="H12" s="24"/>
    </row>
    <row r="13" spans="1:8" ht="13.5">
      <c r="A13" s="65">
        <v>152.2</v>
      </c>
      <c r="B13" s="163" t="s">
        <v>334</v>
      </c>
      <c r="C13" s="157">
        <v>0.4166666666666667</v>
      </c>
      <c r="D13" s="24">
        <v>32</v>
      </c>
      <c r="E13" s="158">
        <f t="shared" si="0"/>
        <v>57.8096</v>
      </c>
      <c r="F13" s="24" t="s">
        <v>559</v>
      </c>
      <c r="G13" s="24"/>
      <c r="H13" s="24"/>
    </row>
    <row r="14" spans="1:8" ht="13.5">
      <c r="A14" s="65">
        <v>145.5</v>
      </c>
      <c r="B14" s="163" t="s">
        <v>187</v>
      </c>
      <c r="C14" s="157">
        <v>0.576388888888889</v>
      </c>
      <c r="D14" s="24">
        <v>32</v>
      </c>
      <c r="E14" s="158">
        <f t="shared" si="0"/>
        <v>57.8096</v>
      </c>
      <c r="F14" s="24" t="s">
        <v>559</v>
      </c>
      <c r="G14" s="24"/>
      <c r="H14" s="24"/>
    </row>
    <row r="15" spans="1:8" ht="13.5">
      <c r="A15" s="65">
        <v>145</v>
      </c>
      <c r="B15" s="163" t="s">
        <v>335</v>
      </c>
      <c r="C15" s="157">
        <v>0.53125</v>
      </c>
      <c r="D15" s="24">
        <v>55</v>
      </c>
      <c r="E15" s="158">
        <f t="shared" si="0"/>
        <v>99.36025000000001</v>
      </c>
      <c r="F15" s="24" t="s">
        <v>560</v>
      </c>
      <c r="G15" s="24"/>
      <c r="H15" s="24"/>
    </row>
    <row r="16" spans="1:8" ht="13.5">
      <c r="A16" s="65">
        <v>144</v>
      </c>
      <c r="B16" s="163" t="s">
        <v>336</v>
      </c>
      <c r="C16" s="157">
        <v>0.548611111111111</v>
      </c>
      <c r="D16" s="24">
        <v>32</v>
      </c>
      <c r="E16" s="158">
        <f t="shared" si="0"/>
        <v>57.8096</v>
      </c>
      <c r="F16" s="24" t="s">
        <v>559</v>
      </c>
      <c r="G16" s="24"/>
      <c r="H16" s="24"/>
    </row>
    <row r="17" spans="1:8" ht="13.5">
      <c r="A17" s="65">
        <v>140</v>
      </c>
      <c r="B17" s="163" t="s">
        <v>188</v>
      </c>
      <c r="C17" s="157">
        <v>0.46875</v>
      </c>
      <c r="D17" s="24">
        <v>34</v>
      </c>
      <c r="E17" s="158">
        <f t="shared" si="0"/>
        <v>61.422700000000006</v>
      </c>
      <c r="F17" s="24" t="s">
        <v>559</v>
      </c>
      <c r="G17" s="24"/>
      <c r="H17" s="24"/>
    </row>
    <row r="18" spans="1:8" ht="13.5">
      <c r="A18" s="65">
        <v>138</v>
      </c>
      <c r="B18" s="163" t="s">
        <v>238</v>
      </c>
      <c r="C18" s="157">
        <v>0.43333333333333335</v>
      </c>
      <c r="D18" s="24">
        <v>32</v>
      </c>
      <c r="E18" s="158">
        <f t="shared" si="0"/>
        <v>57.8096</v>
      </c>
      <c r="F18" s="24" t="s">
        <v>559</v>
      </c>
      <c r="G18" s="24"/>
      <c r="H18" s="24"/>
    </row>
    <row r="19" spans="1:8" ht="13.5">
      <c r="A19" s="65">
        <v>133.4</v>
      </c>
      <c r="B19" s="163" t="s">
        <v>189</v>
      </c>
      <c r="C19" s="157">
        <v>0.3958333333333333</v>
      </c>
      <c r="D19" s="24">
        <v>43</v>
      </c>
      <c r="E19" s="158">
        <f t="shared" si="0"/>
        <v>77.68165</v>
      </c>
      <c r="F19" s="24" t="s">
        <v>561</v>
      </c>
      <c r="G19" s="24"/>
      <c r="H19" s="24"/>
    </row>
    <row r="20" spans="1:8" ht="13.5">
      <c r="A20" s="65">
        <v>123</v>
      </c>
      <c r="B20" s="163" t="s">
        <v>562</v>
      </c>
      <c r="C20" s="157">
        <v>0.4791666666666667</v>
      </c>
      <c r="D20" s="24">
        <v>43</v>
      </c>
      <c r="E20" s="158">
        <f t="shared" si="0"/>
        <v>77.68165</v>
      </c>
      <c r="F20" s="24" t="s">
        <v>561</v>
      </c>
      <c r="G20" s="24"/>
      <c r="H20" s="24"/>
    </row>
    <row r="21" spans="1:8" ht="13.5">
      <c r="A21" s="65">
        <v>117.5</v>
      </c>
      <c r="B21" s="163" t="s">
        <v>563</v>
      </c>
      <c r="C21" s="164">
        <v>0.5625</v>
      </c>
      <c r="D21" s="104">
        <v>37</v>
      </c>
      <c r="E21" s="158">
        <f t="shared" si="0"/>
        <v>66.84235000000001</v>
      </c>
      <c r="F21" s="24" t="s">
        <v>564</v>
      </c>
      <c r="G21" s="24"/>
      <c r="H21" s="24"/>
    </row>
    <row r="22" spans="1:8" ht="13.5">
      <c r="A22" s="65">
        <v>117</v>
      </c>
      <c r="B22" s="163" t="s">
        <v>337</v>
      </c>
      <c r="C22" s="157">
        <v>0.43263888888888885</v>
      </c>
      <c r="D22" s="24">
        <v>32</v>
      </c>
      <c r="E22" s="158">
        <f t="shared" si="0"/>
        <v>57.8096</v>
      </c>
      <c r="F22" s="24" t="s">
        <v>559</v>
      </c>
      <c r="G22" s="24"/>
      <c r="H22" s="24"/>
    </row>
    <row r="23" spans="1:8" ht="13.5" hidden="1">
      <c r="A23" s="65">
        <v>115</v>
      </c>
      <c r="B23" s="163" t="s">
        <v>191</v>
      </c>
      <c r="C23" s="157"/>
      <c r="D23" s="24"/>
      <c r="E23" s="158">
        <f t="shared" si="0"/>
        <v>0</v>
      </c>
      <c r="F23" s="24"/>
      <c r="G23" s="24"/>
      <c r="H23" s="24"/>
    </row>
    <row r="24" spans="1:8" ht="13.5">
      <c r="A24" s="65">
        <v>108.5</v>
      </c>
      <c r="B24" s="163" t="s">
        <v>230</v>
      </c>
      <c r="C24" s="157">
        <v>0.5027777777777778</v>
      </c>
      <c r="D24" s="24">
        <v>61</v>
      </c>
      <c r="E24" s="158">
        <f t="shared" si="0"/>
        <v>110.19955</v>
      </c>
      <c r="F24" s="24" t="s">
        <v>565</v>
      </c>
      <c r="G24" s="24"/>
      <c r="H24" s="24"/>
    </row>
    <row r="25" spans="1:8" ht="13.5">
      <c r="A25" s="65">
        <v>102</v>
      </c>
      <c r="B25" s="163" t="s">
        <v>192</v>
      </c>
      <c r="C25" s="157">
        <v>0.5</v>
      </c>
      <c r="D25" s="24">
        <v>37</v>
      </c>
      <c r="E25" s="158">
        <f t="shared" si="0"/>
        <v>66.84235000000001</v>
      </c>
      <c r="F25" s="24" t="s">
        <v>564</v>
      </c>
      <c r="G25" s="24"/>
      <c r="H25" s="24"/>
    </row>
    <row r="26" spans="1:8" ht="13.5">
      <c r="A26" s="65">
        <v>100.5</v>
      </c>
      <c r="B26" s="163" t="s">
        <v>338</v>
      </c>
      <c r="C26" s="157">
        <v>0.37847222222222227</v>
      </c>
      <c r="D26" s="24">
        <v>37</v>
      </c>
      <c r="E26" s="158">
        <f t="shared" si="0"/>
        <v>66.84235000000001</v>
      </c>
      <c r="F26" s="24" t="s">
        <v>564</v>
      </c>
      <c r="G26" s="24"/>
      <c r="H26" s="24"/>
    </row>
    <row r="27" spans="1:8" ht="13.5">
      <c r="A27" s="65">
        <v>98</v>
      </c>
      <c r="B27" s="163" t="s">
        <v>339</v>
      </c>
      <c r="C27" s="157">
        <v>0.4270833333333333</v>
      </c>
      <c r="D27" s="24">
        <v>61</v>
      </c>
      <c r="E27" s="158">
        <f t="shared" si="0"/>
        <v>110.19955</v>
      </c>
      <c r="F27" s="24" t="s">
        <v>565</v>
      </c>
      <c r="G27" s="24"/>
      <c r="H27" s="24"/>
    </row>
    <row r="28" spans="1:8" ht="13.5">
      <c r="A28" s="65">
        <v>97</v>
      </c>
      <c r="B28" s="163" t="s">
        <v>209</v>
      </c>
      <c r="C28" s="157" t="s">
        <v>164</v>
      </c>
      <c r="D28" s="24">
        <v>37</v>
      </c>
      <c r="E28" s="158">
        <f t="shared" si="0"/>
        <v>66.84235000000001</v>
      </c>
      <c r="F28" s="24" t="s">
        <v>564</v>
      </c>
      <c r="G28" s="24"/>
      <c r="H28" s="24"/>
    </row>
    <row r="29" spans="1:8" ht="13.5">
      <c r="A29" s="65">
        <v>92</v>
      </c>
      <c r="B29" s="163" t="s">
        <v>340</v>
      </c>
      <c r="C29" s="157">
        <v>0.4791666666666667</v>
      </c>
      <c r="D29" s="24">
        <v>43</v>
      </c>
      <c r="E29" s="158">
        <f t="shared" si="0"/>
        <v>77.68165</v>
      </c>
      <c r="F29" s="24" t="s">
        <v>561</v>
      </c>
      <c r="G29" s="24"/>
      <c r="H29" s="24"/>
    </row>
    <row r="30" spans="1:8" ht="13.5">
      <c r="A30" s="65">
        <v>87</v>
      </c>
      <c r="B30" s="163" t="s">
        <v>341</v>
      </c>
      <c r="C30" s="157">
        <v>0.5236111111111111</v>
      </c>
      <c r="D30" s="24">
        <v>68</v>
      </c>
      <c r="E30" s="158">
        <f t="shared" si="0"/>
        <v>122.84540000000001</v>
      </c>
      <c r="F30" s="24" t="s">
        <v>566</v>
      </c>
      <c r="G30" s="24"/>
      <c r="H30" s="24"/>
    </row>
    <row r="31" spans="1:8" ht="13.5">
      <c r="A31" s="65">
        <v>84.5</v>
      </c>
      <c r="B31" s="163" t="s">
        <v>342</v>
      </c>
      <c r="C31" s="157" t="s">
        <v>164</v>
      </c>
      <c r="D31" s="24">
        <v>32</v>
      </c>
      <c r="E31" s="158">
        <f t="shared" si="0"/>
        <v>57.8096</v>
      </c>
      <c r="F31" s="24" t="s">
        <v>559</v>
      </c>
      <c r="G31" s="24"/>
      <c r="H31" s="24"/>
    </row>
    <row r="32" spans="1:8" ht="13.5">
      <c r="A32" s="65">
        <v>78</v>
      </c>
      <c r="B32" s="163" t="s">
        <v>228</v>
      </c>
      <c r="C32" s="157">
        <v>0.5625</v>
      </c>
      <c r="D32" s="24">
        <v>43</v>
      </c>
      <c r="E32" s="158">
        <f t="shared" si="0"/>
        <v>77.68165</v>
      </c>
      <c r="F32" s="24" t="s">
        <v>561</v>
      </c>
      <c r="G32" s="24"/>
      <c r="H32" s="24"/>
    </row>
    <row r="33" spans="1:8" ht="13.5">
      <c r="A33" s="65"/>
      <c r="B33" s="163" t="s">
        <v>243</v>
      </c>
      <c r="C33" s="157">
        <v>0.5694444444444444</v>
      </c>
      <c r="D33" s="24">
        <v>46</v>
      </c>
      <c r="E33" s="158">
        <f t="shared" si="0"/>
        <v>83.10130000000001</v>
      </c>
      <c r="F33" s="24" t="s">
        <v>561</v>
      </c>
      <c r="G33" s="24"/>
      <c r="H33" s="24"/>
    </row>
    <row r="34" spans="1:8" ht="13.5">
      <c r="A34" s="65">
        <v>76</v>
      </c>
      <c r="B34" s="163" t="s">
        <v>343</v>
      </c>
      <c r="C34" s="157">
        <v>0.40972222222222227</v>
      </c>
      <c r="D34" s="24">
        <v>68</v>
      </c>
      <c r="E34" s="158">
        <f t="shared" si="0"/>
        <v>122.84540000000001</v>
      </c>
      <c r="F34" s="24" t="s">
        <v>566</v>
      </c>
      <c r="G34" s="24"/>
      <c r="H34" s="24"/>
    </row>
    <row r="35" spans="1:8" ht="13.5">
      <c r="A35" s="65">
        <v>75.5</v>
      </c>
      <c r="B35" s="163" t="s">
        <v>280</v>
      </c>
      <c r="C35" s="157">
        <v>0.548611111111111</v>
      </c>
      <c r="D35" s="24">
        <v>32</v>
      </c>
      <c r="E35" s="158">
        <f t="shared" si="0"/>
        <v>57.8096</v>
      </c>
      <c r="F35" s="24" t="s">
        <v>559</v>
      </c>
      <c r="G35" s="24"/>
      <c r="H35" s="24"/>
    </row>
    <row r="36" spans="1:8" ht="13.5">
      <c r="A36" s="65">
        <v>65</v>
      </c>
      <c r="B36" s="163" t="s">
        <v>235</v>
      </c>
      <c r="C36" s="157">
        <v>0.5569444444444445</v>
      </c>
      <c r="D36" s="24">
        <v>496</v>
      </c>
      <c r="E36" s="158">
        <f t="shared" si="0"/>
        <v>896.0488</v>
      </c>
      <c r="F36" s="24" t="s">
        <v>567</v>
      </c>
      <c r="G36" s="24"/>
      <c r="H36" s="24"/>
    </row>
    <row r="37" spans="1:8" ht="13.5">
      <c r="A37" s="65">
        <v>61.2</v>
      </c>
      <c r="B37" s="163" t="s">
        <v>568</v>
      </c>
      <c r="C37" s="18">
        <v>0.5104166666666666</v>
      </c>
      <c r="D37" s="36">
        <v>182</v>
      </c>
      <c r="E37" s="158">
        <f t="shared" si="0"/>
        <v>328.7921</v>
      </c>
      <c r="F37" s="36" t="s">
        <v>569</v>
      </c>
      <c r="G37" s="24"/>
      <c r="H37" s="24"/>
    </row>
    <row r="38" spans="1:8" ht="13.5">
      <c r="A38" s="65">
        <v>61</v>
      </c>
      <c r="B38" s="163" t="s">
        <v>344</v>
      </c>
      <c r="C38" s="165">
        <v>0.5</v>
      </c>
      <c r="D38" s="24">
        <v>424</v>
      </c>
      <c r="E38" s="158">
        <f t="shared" si="0"/>
        <v>765.9772</v>
      </c>
      <c r="F38" s="166" t="s">
        <v>570</v>
      </c>
      <c r="G38" s="24"/>
      <c r="H38" s="24"/>
    </row>
    <row r="39" spans="1:8" ht="13.5">
      <c r="A39" s="65">
        <v>60.5</v>
      </c>
      <c r="B39" s="163" t="s">
        <v>345</v>
      </c>
      <c r="C39" s="157">
        <v>0.47222222222222227</v>
      </c>
      <c r="D39" s="36">
        <v>182</v>
      </c>
      <c r="E39" s="158">
        <f t="shared" si="0"/>
        <v>328.7921</v>
      </c>
      <c r="F39" s="36" t="s">
        <v>569</v>
      </c>
      <c r="G39" s="24"/>
      <c r="H39" s="24"/>
    </row>
    <row r="40" spans="1:8" ht="13.5">
      <c r="A40" s="65">
        <v>60.2</v>
      </c>
      <c r="B40" s="163" t="s">
        <v>571</v>
      </c>
      <c r="C40" s="157">
        <v>0.10416666666666667</v>
      </c>
      <c r="D40" s="24">
        <v>584</v>
      </c>
      <c r="E40" s="158">
        <f t="shared" si="0"/>
        <v>1055.0252</v>
      </c>
      <c r="F40" s="24" t="s">
        <v>572</v>
      </c>
      <c r="G40" s="24"/>
      <c r="H40" s="24"/>
    </row>
    <row r="41" spans="1:8" ht="13.5">
      <c r="A41" s="65">
        <v>60</v>
      </c>
      <c r="B41" s="163" t="s">
        <v>194</v>
      </c>
      <c r="C41" s="157">
        <v>0.4479166666666667</v>
      </c>
      <c r="D41" s="24">
        <v>1085</v>
      </c>
      <c r="E41" s="158">
        <f t="shared" si="0"/>
        <v>1960.1067500000001</v>
      </c>
      <c r="F41" s="24" t="s">
        <v>573</v>
      </c>
      <c r="G41" s="24"/>
      <c r="H41" s="24"/>
    </row>
    <row r="42" spans="1:8" ht="13.5">
      <c r="A42" s="65">
        <v>58.1</v>
      </c>
      <c r="B42" s="163" t="s">
        <v>225</v>
      </c>
      <c r="C42" s="157">
        <v>0.4861111111111111</v>
      </c>
      <c r="D42" s="24">
        <v>5426</v>
      </c>
      <c r="E42" s="158">
        <f t="shared" si="0"/>
        <v>9802.3403</v>
      </c>
      <c r="F42" s="24" t="s">
        <v>574</v>
      </c>
      <c r="G42" s="24"/>
      <c r="H42" s="24"/>
    </row>
    <row r="43" spans="1:8" ht="13.5">
      <c r="A43" s="65">
        <v>57</v>
      </c>
      <c r="B43" s="163" t="s">
        <v>195</v>
      </c>
      <c r="C43" s="157" t="s">
        <v>164</v>
      </c>
      <c r="D43" s="24">
        <v>4273</v>
      </c>
      <c r="E43" s="158">
        <f t="shared" si="0"/>
        <v>7719.388150000001</v>
      </c>
      <c r="F43" s="24" t="s">
        <v>575</v>
      </c>
      <c r="G43" s="24"/>
      <c r="H43" s="24"/>
    </row>
    <row r="44" spans="1:8" ht="13.5">
      <c r="A44" s="65">
        <v>55</v>
      </c>
      <c r="B44" s="163" t="s">
        <v>223</v>
      </c>
      <c r="C44" s="157">
        <v>0.5326388888888889</v>
      </c>
      <c r="D44" s="24">
        <v>1953</v>
      </c>
      <c r="E44" s="158">
        <f t="shared" si="0"/>
        <v>3528.1921500000003</v>
      </c>
      <c r="F44" s="24" t="s">
        <v>576</v>
      </c>
      <c r="G44" s="24"/>
      <c r="H44" s="24"/>
    </row>
    <row r="45" spans="1:8" ht="13.5" hidden="1">
      <c r="A45" s="65">
        <v>52.5</v>
      </c>
      <c r="B45" s="163" t="s">
        <v>347</v>
      </c>
      <c r="C45" s="157"/>
      <c r="D45" s="24"/>
      <c r="E45" s="158">
        <f t="shared" si="0"/>
        <v>0</v>
      </c>
      <c r="F45" s="24"/>
      <c r="G45" s="24"/>
      <c r="H45" s="24"/>
    </row>
    <row r="46" spans="1:8" ht="13.5">
      <c r="A46" s="65">
        <v>51.5</v>
      </c>
      <c r="B46" s="163" t="s">
        <v>196</v>
      </c>
      <c r="C46" s="157">
        <v>0.4375</v>
      </c>
      <c r="D46" s="24">
        <v>2335</v>
      </c>
      <c r="E46" s="158">
        <f t="shared" si="0"/>
        <v>4218.29425</v>
      </c>
      <c r="F46" s="24" t="s">
        <v>577</v>
      </c>
      <c r="G46" s="24"/>
      <c r="H46" s="24"/>
    </row>
    <row r="47" spans="1:8" ht="13.5">
      <c r="A47" s="65">
        <v>43.5</v>
      </c>
      <c r="B47" s="163" t="s">
        <v>221</v>
      </c>
      <c r="C47" s="157">
        <v>0.44097222222222227</v>
      </c>
      <c r="D47" s="24">
        <v>3441</v>
      </c>
      <c r="E47" s="158">
        <f t="shared" si="0"/>
        <v>6216.33855</v>
      </c>
      <c r="F47" s="24" t="s">
        <v>578</v>
      </c>
      <c r="G47" s="24"/>
      <c r="H47" s="24"/>
    </row>
    <row r="48" spans="1:8" ht="13.5">
      <c r="A48" s="65">
        <v>41</v>
      </c>
      <c r="B48" s="163" t="s">
        <v>267</v>
      </c>
      <c r="C48" s="167">
        <v>0.4895833333333333</v>
      </c>
      <c r="D48" s="168">
        <v>4273</v>
      </c>
      <c r="E48" s="158">
        <f t="shared" si="0"/>
        <v>7719.388150000001</v>
      </c>
      <c r="F48" s="151" t="s">
        <v>575</v>
      </c>
      <c r="G48" s="24"/>
      <c r="H48" s="24"/>
    </row>
    <row r="49" spans="1:8" ht="13.5">
      <c r="A49" s="65">
        <v>40</v>
      </c>
      <c r="B49" s="163" t="s">
        <v>198</v>
      </c>
      <c r="C49" s="167">
        <v>0.4305555555555556</v>
      </c>
      <c r="D49" s="168">
        <v>4273</v>
      </c>
      <c r="E49" s="158">
        <f t="shared" si="0"/>
        <v>7719.388150000001</v>
      </c>
      <c r="F49" s="151" t="s">
        <v>575</v>
      </c>
      <c r="G49" s="24"/>
      <c r="H49" s="24"/>
    </row>
    <row r="50" spans="1:8" ht="13.5">
      <c r="A50" s="65">
        <v>39</v>
      </c>
      <c r="B50" s="163" t="s">
        <v>348</v>
      </c>
      <c r="C50" s="167">
        <v>0.4166666666666667</v>
      </c>
      <c r="D50" s="168">
        <v>3826</v>
      </c>
      <c r="E50" s="158">
        <f t="shared" si="0"/>
        <v>6911.8603</v>
      </c>
      <c r="F50" s="169" t="s">
        <v>579</v>
      </c>
      <c r="G50" s="24"/>
      <c r="H50" s="24"/>
    </row>
    <row r="51" spans="1:8" ht="13.5">
      <c r="A51" s="65">
        <v>38</v>
      </c>
      <c r="B51" s="163" t="s">
        <v>234</v>
      </c>
      <c r="C51" s="167">
        <v>0.4375</v>
      </c>
      <c r="D51" s="168">
        <v>4273</v>
      </c>
      <c r="E51" s="158">
        <f t="shared" si="0"/>
        <v>7719.388150000001</v>
      </c>
      <c r="F51" s="169" t="s">
        <v>575</v>
      </c>
      <c r="G51" s="24"/>
      <c r="H51" s="24"/>
    </row>
    <row r="52" spans="1:8" ht="13.5">
      <c r="A52" s="65">
        <v>37</v>
      </c>
      <c r="B52" s="163" t="s">
        <v>349</v>
      </c>
      <c r="C52" s="157">
        <v>0.5041666666666667</v>
      </c>
      <c r="D52" s="24">
        <v>3639</v>
      </c>
      <c r="E52" s="158">
        <f t="shared" si="0"/>
        <v>6574.03545</v>
      </c>
      <c r="F52" s="24" t="s">
        <v>579</v>
      </c>
      <c r="G52" s="24"/>
      <c r="H52" s="24"/>
    </row>
    <row r="53" spans="1:8" ht="13.5">
      <c r="A53" s="65">
        <v>35</v>
      </c>
      <c r="B53" s="163" t="s">
        <v>199</v>
      </c>
      <c r="C53" s="157">
        <v>0.5833333333333334</v>
      </c>
      <c r="D53" s="24">
        <v>4800</v>
      </c>
      <c r="E53" s="158">
        <f t="shared" si="0"/>
        <v>8671.44</v>
      </c>
      <c r="F53" s="24" t="s">
        <v>580</v>
      </c>
      <c r="G53" s="24"/>
      <c r="H53" s="24"/>
    </row>
    <row r="54" spans="1:8" ht="13.5">
      <c r="A54" s="65">
        <v>30.5</v>
      </c>
      <c r="B54" s="163" t="s">
        <v>350</v>
      </c>
      <c r="C54" s="157" t="s">
        <v>164</v>
      </c>
      <c r="D54" s="24">
        <v>5426</v>
      </c>
      <c r="E54" s="158">
        <f t="shared" si="0"/>
        <v>9802.3403</v>
      </c>
      <c r="F54" s="24" t="s">
        <v>574</v>
      </c>
      <c r="G54" s="24"/>
      <c r="H54" s="24"/>
    </row>
    <row r="55" spans="1:8" ht="13.5">
      <c r="A55" s="65">
        <v>30.4</v>
      </c>
      <c r="B55" s="163" t="s">
        <v>351</v>
      </c>
      <c r="C55" s="157">
        <v>0.3888888888888889</v>
      </c>
      <c r="D55" s="24">
        <v>5426</v>
      </c>
      <c r="E55" s="158">
        <f t="shared" si="0"/>
        <v>9802.3403</v>
      </c>
      <c r="F55" s="24" t="s">
        <v>574</v>
      </c>
      <c r="G55" s="24"/>
      <c r="H55" s="24"/>
    </row>
    <row r="56" spans="1:8" ht="13.5">
      <c r="A56" s="65">
        <v>28</v>
      </c>
      <c r="B56" s="163" t="s">
        <v>241</v>
      </c>
      <c r="C56" s="157">
        <v>0.513888888888889</v>
      </c>
      <c r="D56" s="24">
        <v>3826</v>
      </c>
      <c r="E56" s="158">
        <f t="shared" si="0"/>
        <v>6911.8603</v>
      </c>
      <c r="F56" s="24" t="s">
        <v>579</v>
      </c>
      <c r="G56" s="24"/>
      <c r="H56" s="24"/>
    </row>
    <row r="57" spans="1:8" ht="13.5">
      <c r="A57" s="65">
        <v>25.4</v>
      </c>
      <c r="B57" s="163" t="s">
        <v>204</v>
      </c>
      <c r="C57" s="157">
        <v>0.3541666666666667</v>
      </c>
      <c r="D57" s="24">
        <v>6182</v>
      </c>
      <c r="E57" s="158">
        <f t="shared" si="0"/>
        <v>11168.0921</v>
      </c>
      <c r="F57" s="24" t="s">
        <v>581</v>
      </c>
      <c r="G57" s="24"/>
      <c r="H57" s="24"/>
    </row>
    <row r="58" spans="1:8" ht="13.5">
      <c r="A58" s="65">
        <v>22</v>
      </c>
      <c r="B58" s="163" t="s">
        <v>582</v>
      </c>
      <c r="C58" s="157">
        <v>0.5298611111111111</v>
      </c>
      <c r="D58" s="24"/>
      <c r="E58" s="24">
        <v>16000</v>
      </c>
      <c r="F58" s="169" t="s">
        <v>180</v>
      </c>
      <c r="G58" s="24"/>
      <c r="H58" s="24"/>
    </row>
    <row r="59" spans="1:8" ht="13.5">
      <c r="A59" s="65">
        <v>19.5</v>
      </c>
      <c r="B59" s="163" t="s">
        <v>265</v>
      </c>
      <c r="C59" s="157">
        <v>0.5</v>
      </c>
      <c r="D59" s="24"/>
      <c r="E59" s="24">
        <v>15000</v>
      </c>
      <c r="F59" s="169" t="s">
        <v>180</v>
      </c>
      <c r="G59" s="24"/>
      <c r="H59" s="24"/>
    </row>
    <row r="60" spans="1:8" ht="13.5">
      <c r="A60" s="65">
        <v>19</v>
      </c>
      <c r="B60" s="163" t="s">
        <v>202</v>
      </c>
      <c r="C60" s="157"/>
      <c r="D60" s="24"/>
      <c r="E60" s="24"/>
      <c r="F60" s="24"/>
      <c r="G60" s="24"/>
      <c r="H60" s="24"/>
    </row>
    <row r="61" spans="1:8" ht="13.5">
      <c r="A61" s="65">
        <v>18.3</v>
      </c>
      <c r="B61" s="163" t="s">
        <v>248</v>
      </c>
      <c r="C61" s="157">
        <v>0.4166666666666667</v>
      </c>
      <c r="D61" s="24"/>
      <c r="E61" s="24">
        <v>18000</v>
      </c>
      <c r="F61" s="169" t="s">
        <v>180</v>
      </c>
      <c r="G61" s="24"/>
      <c r="H61" s="24"/>
    </row>
    <row r="62" spans="1:8" ht="13.5">
      <c r="A62" s="65">
        <v>17</v>
      </c>
      <c r="B62" s="163" t="s">
        <v>353</v>
      </c>
      <c r="C62" s="157"/>
      <c r="D62" s="24"/>
      <c r="E62" s="24"/>
      <c r="F62" s="169"/>
      <c r="G62" s="24"/>
      <c r="H62" s="24"/>
    </row>
    <row r="63" spans="1:8" ht="13.5">
      <c r="A63" s="65">
        <v>13</v>
      </c>
      <c r="B63" s="163" t="s">
        <v>372</v>
      </c>
      <c r="C63" s="157" t="s">
        <v>164</v>
      </c>
      <c r="D63" s="24"/>
      <c r="E63" s="24">
        <v>19000</v>
      </c>
      <c r="F63" s="24" t="s">
        <v>180</v>
      </c>
      <c r="G63" s="24"/>
      <c r="H63" s="24"/>
    </row>
    <row r="64" spans="1:8" ht="13.5">
      <c r="A64" s="65">
        <v>11.5</v>
      </c>
      <c r="B64" s="163" t="s">
        <v>218</v>
      </c>
      <c r="C64" s="157">
        <v>0.4930555555555556</v>
      </c>
      <c r="D64" s="24"/>
      <c r="E64" s="24">
        <v>21000</v>
      </c>
      <c r="F64" s="24" t="s">
        <v>180</v>
      </c>
      <c r="G64" s="24"/>
      <c r="H64" s="24"/>
    </row>
    <row r="65" spans="1:8" ht="13.5">
      <c r="A65" s="65">
        <v>9</v>
      </c>
      <c r="B65" s="170" t="s">
        <v>354</v>
      </c>
      <c r="C65" s="157">
        <v>0.5590277777777778</v>
      </c>
      <c r="D65" s="24"/>
      <c r="E65" s="24">
        <v>25000</v>
      </c>
      <c r="F65" s="24" t="s">
        <v>180</v>
      </c>
      <c r="G65" s="24"/>
      <c r="H65" s="24"/>
    </row>
    <row r="66" spans="1:8" ht="15.75" customHeight="1">
      <c r="A66" s="65">
        <v>7.3</v>
      </c>
      <c r="B66" s="170" t="s">
        <v>355</v>
      </c>
      <c r="C66" s="157">
        <v>0.5256944444444445</v>
      </c>
      <c r="D66" s="24"/>
      <c r="E66" s="24">
        <v>22000</v>
      </c>
      <c r="F66" s="24" t="s">
        <v>180</v>
      </c>
      <c r="G66" s="24"/>
      <c r="H66" s="24"/>
    </row>
    <row r="67" spans="1:8" ht="13.5">
      <c r="A67" s="65">
        <v>6.8</v>
      </c>
      <c r="B67" s="170" t="s">
        <v>583</v>
      </c>
      <c r="C67" s="157">
        <v>0.5</v>
      </c>
      <c r="D67" s="24"/>
      <c r="E67" s="24">
        <v>22000</v>
      </c>
      <c r="F67" s="24" t="s">
        <v>180</v>
      </c>
      <c r="G67" s="24"/>
      <c r="H67" s="24"/>
    </row>
    <row r="68" spans="1:8" ht="13.5" customHeight="1">
      <c r="A68" s="65">
        <v>6.8</v>
      </c>
      <c r="B68" s="170" t="s">
        <v>584</v>
      </c>
      <c r="C68" s="157">
        <v>0.5</v>
      </c>
      <c r="D68" s="24"/>
      <c r="E68" s="24">
        <v>25000</v>
      </c>
      <c r="F68" s="24" t="s">
        <v>180</v>
      </c>
      <c r="G68" s="24"/>
      <c r="H68" s="24"/>
    </row>
    <row r="69" spans="1:8" ht="13.5">
      <c r="A69" s="65">
        <v>5.7</v>
      </c>
      <c r="B69" s="170" t="s">
        <v>357</v>
      </c>
      <c r="C69" s="157">
        <v>0.4791666666666667</v>
      </c>
      <c r="D69" s="24"/>
      <c r="E69" s="24">
        <v>25000</v>
      </c>
      <c r="F69" s="24" t="s">
        <v>180</v>
      </c>
      <c r="G69" s="24"/>
      <c r="H69" s="24"/>
    </row>
    <row r="70" spans="1:8" ht="15.75" customHeight="1">
      <c r="A70" s="65">
        <v>5.6</v>
      </c>
      <c r="B70" s="170" t="s">
        <v>358</v>
      </c>
      <c r="C70" s="157">
        <v>0.4375</v>
      </c>
      <c r="D70" s="24"/>
      <c r="E70" s="24">
        <v>25000</v>
      </c>
      <c r="F70" s="24" t="s">
        <v>180</v>
      </c>
      <c r="G70" s="24"/>
      <c r="H70" s="24"/>
    </row>
    <row r="71" spans="1:8" ht="13.5">
      <c r="A71" s="65">
        <v>3</v>
      </c>
      <c r="B71" s="170" t="s">
        <v>585</v>
      </c>
      <c r="C71" s="157">
        <v>0.5069444444444444</v>
      </c>
      <c r="D71" s="24"/>
      <c r="E71" s="24">
        <v>24000</v>
      </c>
      <c r="F71" s="24" t="s">
        <v>180</v>
      </c>
      <c r="G71" s="24"/>
      <c r="H71" s="24"/>
    </row>
    <row r="72" spans="1:8" ht="15.75" customHeight="1">
      <c r="A72" s="65">
        <v>3.2</v>
      </c>
      <c r="B72" s="170" t="s">
        <v>359</v>
      </c>
      <c r="C72" s="157">
        <v>0.4305555555555556</v>
      </c>
      <c r="D72" s="24"/>
      <c r="E72" s="24">
        <v>25000</v>
      </c>
      <c r="F72" s="24" t="s">
        <v>180</v>
      </c>
      <c r="G72" s="24"/>
      <c r="H72" s="24"/>
    </row>
    <row r="73" spans="1:8" ht="13.5">
      <c r="A73" s="65">
        <v>2.9</v>
      </c>
      <c r="B73" s="170" t="s">
        <v>360</v>
      </c>
      <c r="C73" s="157">
        <v>0.40972222222222227</v>
      </c>
      <c r="D73" s="24"/>
      <c r="E73" s="24">
        <v>25000</v>
      </c>
      <c r="F73" s="171" t="s">
        <v>180</v>
      </c>
      <c r="G73" s="24"/>
      <c r="H73" s="24"/>
    </row>
    <row r="74" spans="1:8" ht="15.75" customHeight="1">
      <c r="A74" s="65">
        <v>0.5</v>
      </c>
      <c r="B74" s="170" t="s">
        <v>361</v>
      </c>
      <c r="C74" s="157" t="s">
        <v>164</v>
      </c>
      <c r="D74" s="24"/>
      <c r="E74" s="24">
        <v>25000</v>
      </c>
      <c r="F74" s="171" t="s">
        <v>180</v>
      </c>
      <c r="G74" s="24"/>
      <c r="H74" s="24"/>
    </row>
    <row r="75" spans="1:8" ht="13.5">
      <c r="A75" s="42" t="s">
        <v>295</v>
      </c>
      <c r="B75" s="170" t="s">
        <v>201</v>
      </c>
      <c r="C75" s="157">
        <v>0.4305555555555556</v>
      </c>
      <c r="D75" s="24"/>
      <c r="E75" s="24">
        <v>23000</v>
      </c>
      <c r="F75" s="171" t="s">
        <v>180</v>
      </c>
      <c r="G75" s="24"/>
      <c r="H75" s="24"/>
    </row>
    <row r="76" spans="1:8" ht="15.75" customHeight="1">
      <c r="A76" s="42" t="s">
        <v>296</v>
      </c>
      <c r="B76" s="170" t="s">
        <v>373</v>
      </c>
      <c r="C76" s="157">
        <v>0.4166666666666667</v>
      </c>
      <c r="D76" s="24"/>
      <c r="E76" s="24">
        <v>25000</v>
      </c>
      <c r="F76" s="171" t="s">
        <v>180</v>
      </c>
      <c r="G76" s="24"/>
      <c r="H76" s="24"/>
    </row>
    <row r="77" spans="1:8" ht="13.5">
      <c r="A77" s="43" t="s">
        <v>303</v>
      </c>
      <c r="B77" s="170" t="s">
        <v>586</v>
      </c>
      <c r="C77" s="157">
        <v>0.517361111111111</v>
      </c>
      <c r="D77" s="24"/>
      <c r="E77" s="24">
        <v>28000</v>
      </c>
      <c r="F77" s="171" t="s">
        <v>180</v>
      </c>
      <c r="G77" s="24"/>
      <c r="H77" s="24"/>
    </row>
    <row r="78" spans="1:8" ht="13.5">
      <c r="A78" s="43" t="s">
        <v>308</v>
      </c>
      <c r="B78" s="170" t="s">
        <v>365</v>
      </c>
      <c r="C78" s="157" t="s">
        <v>164</v>
      </c>
      <c r="D78" s="24"/>
      <c r="E78" s="24">
        <v>27000</v>
      </c>
      <c r="F78" s="171" t="s">
        <v>180</v>
      </c>
      <c r="G78" s="24"/>
      <c r="H78" s="24"/>
    </row>
    <row r="79" spans="1:8" ht="13.5">
      <c r="A79" s="43" t="s">
        <v>304</v>
      </c>
      <c r="B79" s="170" t="s">
        <v>366</v>
      </c>
      <c r="C79" s="157">
        <v>0.07291666666666667</v>
      </c>
      <c r="D79" s="24"/>
      <c r="E79" s="24">
        <v>28000</v>
      </c>
      <c r="F79" s="171" t="s">
        <v>180</v>
      </c>
      <c r="G79" s="24"/>
      <c r="H79" s="24"/>
    </row>
    <row r="80" spans="1:8" ht="13.5">
      <c r="A80" s="43" t="s">
        <v>281</v>
      </c>
      <c r="B80" s="170" t="s">
        <v>367</v>
      </c>
      <c r="C80" s="157" t="s">
        <v>297</v>
      </c>
      <c r="D80" s="24"/>
      <c r="E80" s="24">
        <v>27000</v>
      </c>
      <c r="F80" s="171" t="s">
        <v>180</v>
      </c>
      <c r="G80" s="24"/>
      <c r="H80" s="24"/>
    </row>
    <row r="81" spans="1:8" ht="13.5">
      <c r="A81" s="43" t="s">
        <v>282</v>
      </c>
      <c r="B81" s="170" t="s">
        <v>368</v>
      </c>
      <c r="C81" s="165"/>
      <c r="E81" s="24">
        <v>27000</v>
      </c>
      <c r="F81" s="171" t="s">
        <v>180</v>
      </c>
      <c r="G81" s="24"/>
      <c r="H81" s="24"/>
    </row>
    <row r="82" spans="1:8" ht="13.5">
      <c r="A82" s="43" t="s">
        <v>305</v>
      </c>
      <c r="B82" s="170" t="s">
        <v>369</v>
      </c>
      <c r="C82" s="157">
        <v>0.40277777777777773</v>
      </c>
      <c r="D82" s="24"/>
      <c r="E82" s="24">
        <v>28000</v>
      </c>
      <c r="F82" s="171" t="s">
        <v>180</v>
      </c>
      <c r="G82" s="24"/>
      <c r="H82" s="24"/>
    </row>
    <row r="83" spans="1:8" ht="13.5">
      <c r="A83" s="43" t="s">
        <v>292</v>
      </c>
      <c r="B83" s="170" t="s">
        <v>371</v>
      </c>
      <c r="C83" s="157"/>
      <c r="D83" s="24"/>
      <c r="E83" s="24">
        <v>26000</v>
      </c>
      <c r="F83" s="171" t="s">
        <v>180</v>
      </c>
      <c r="G83" s="24"/>
      <c r="H83" s="24"/>
    </row>
    <row r="84" spans="1:8" ht="13.5">
      <c r="A84" s="43" t="s">
        <v>283</v>
      </c>
      <c r="B84" s="170" t="s">
        <v>370</v>
      </c>
      <c r="C84" s="157">
        <v>0.40972222222222227</v>
      </c>
      <c r="D84" s="24"/>
      <c r="E84" s="24">
        <v>27000</v>
      </c>
      <c r="F84" s="171" t="s">
        <v>180</v>
      </c>
      <c r="G84" s="24"/>
      <c r="H84" s="24"/>
    </row>
    <row r="85" spans="1:8" ht="13.5">
      <c r="A85" s="44" t="s">
        <v>301</v>
      </c>
      <c r="B85" s="170" t="s">
        <v>362</v>
      </c>
      <c r="C85" s="157">
        <v>0.46875</v>
      </c>
      <c r="D85" s="24"/>
      <c r="E85" s="24">
        <v>14000</v>
      </c>
      <c r="F85" s="171" t="s">
        <v>180</v>
      </c>
      <c r="G85" s="24"/>
      <c r="H85" s="24"/>
    </row>
    <row r="86" spans="1:8" ht="13.5">
      <c r="A86" s="44" t="s">
        <v>302</v>
      </c>
      <c r="B86" s="170" t="s">
        <v>363</v>
      </c>
      <c r="C86" s="157">
        <v>0.41875</v>
      </c>
      <c r="D86" s="24"/>
      <c r="E86" s="24">
        <v>20000</v>
      </c>
      <c r="F86" s="171" t="s">
        <v>180</v>
      </c>
      <c r="G86" s="24"/>
      <c r="H86" s="24"/>
    </row>
    <row r="87" spans="1:8" ht="13.5">
      <c r="A87" s="65">
        <v>-1</v>
      </c>
      <c r="B87" s="170" t="s">
        <v>587</v>
      </c>
      <c r="C87" s="157">
        <v>0.5694444444444444</v>
      </c>
      <c r="D87" s="24"/>
      <c r="E87" s="24">
        <v>26000</v>
      </c>
      <c r="F87" s="171" t="s">
        <v>180</v>
      </c>
      <c r="G87" s="24"/>
      <c r="H87" s="24"/>
    </row>
    <row r="88" spans="1:8" ht="13.5">
      <c r="A88" s="65">
        <v>-1</v>
      </c>
      <c r="B88" s="170" t="s">
        <v>179</v>
      </c>
      <c r="C88" s="157">
        <v>0.48819444444444443</v>
      </c>
      <c r="D88" s="24"/>
      <c r="E88" s="24">
        <v>25000</v>
      </c>
      <c r="F88" s="171" t="s">
        <v>180</v>
      </c>
      <c r="G88" s="24"/>
      <c r="H88" s="24"/>
    </row>
    <row r="89" spans="1:8" ht="15.75" customHeight="1">
      <c r="A89" s="65">
        <v>-2</v>
      </c>
      <c r="B89" s="170" t="s">
        <v>154</v>
      </c>
      <c r="C89" s="157">
        <v>0.548611111111111</v>
      </c>
      <c r="D89" s="24"/>
      <c r="E89" s="24">
        <v>27000</v>
      </c>
      <c r="F89" s="171" t="s">
        <v>180</v>
      </c>
      <c r="G89" s="24"/>
      <c r="H89" s="24"/>
    </row>
    <row r="90" spans="1:8" ht="13.5">
      <c r="A90" s="65">
        <v>-2</v>
      </c>
      <c r="B90" s="170" t="s">
        <v>154</v>
      </c>
      <c r="C90" s="157">
        <v>0.6875</v>
      </c>
      <c r="D90" s="24"/>
      <c r="E90" s="24">
        <v>29000</v>
      </c>
      <c r="F90" s="171" t="s">
        <v>180</v>
      </c>
      <c r="G90" s="24"/>
      <c r="H90" s="24"/>
    </row>
    <row r="91" spans="1:8" ht="13.5">
      <c r="A91" s="65">
        <v>-4</v>
      </c>
      <c r="B91" s="170" t="s">
        <v>374</v>
      </c>
      <c r="C91" s="157">
        <v>0.3958333333333333</v>
      </c>
      <c r="D91" s="24"/>
      <c r="E91" s="24">
        <v>27000</v>
      </c>
      <c r="F91" s="171" t="s">
        <v>180</v>
      </c>
      <c r="G91" s="24"/>
      <c r="H91" s="24"/>
    </row>
    <row r="92" spans="1:8" ht="13.5">
      <c r="A92" s="65">
        <v>-4</v>
      </c>
      <c r="B92" s="170" t="s">
        <v>374</v>
      </c>
      <c r="C92" s="157">
        <v>0.08819444444444445</v>
      </c>
      <c r="D92" s="24"/>
      <c r="E92" s="24">
        <v>28000</v>
      </c>
      <c r="F92" s="171" t="s">
        <v>180</v>
      </c>
      <c r="G92" s="24"/>
      <c r="H92" s="24"/>
    </row>
    <row r="93" spans="1:8" ht="13.5">
      <c r="A93" s="65">
        <v>-4.1</v>
      </c>
      <c r="B93" s="170" t="s">
        <v>375</v>
      </c>
      <c r="C93" s="157" t="s">
        <v>164</v>
      </c>
      <c r="D93" s="24"/>
      <c r="E93" s="24">
        <v>26500</v>
      </c>
      <c r="F93" s="171" t="s">
        <v>180</v>
      </c>
      <c r="G93" s="24"/>
      <c r="H93" s="24"/>
    </row>
    <row r="94" spans="1:8" ht="13.5">
      <c r="A94" s="65">
        <v>-5</v>
      </c>
      <c r="B94" s="170" t="s">
        <v>376</v>
      </c>
      <c r="C94" s="157">
        <v>0.4548611111111111</v>
      </c>
      <c r="D94" s="24"/>
      <c r="E94" s="24">
        <v>28000</v>
      </c>
      <c r="F94" s="171" t="s">
        <v>180</v>
      </c>
      <c r="G94" s="24"/>
      <c r="H94" s="24"/>
    </row>
    <row r="95" spans="1:8" ht="13.5">
      <c r="A95" s="65">
        <v>-7</v>
      </c>
      <c r="B95" s="170" t="s">
        <v>377</v>
      </c>
      <c r="C95" s="157" t="s">
        <v>164</v>
      </c>
      <c r="D95" s="24"/>
      <c r="E95" s="24">
        <v>30000</v>
      </c>
      <c r="F95" s="171" t="s">
        <v>180</v>
      </c>
      <c r="G95" s="24"/>
      <c r="H95" s="24"/>
    </row>
    <row r="96" spans="1:8" ht="13.5">
      <c r="A96" s="65">
        <v>-8.5</v>
      </c>
      <c r="B96" s="170" t="s">
        <v>588</v>
      </c>
      <c r="C96" s="157">
        <v>0.4479166666666667</v>
      </c>
      <c r="D96" s="24"/>
      <c r="E96" s="24">
        <v>30000</v>
      </c>
      <c r="F96" s="171" t="s">
        <v>180</v>
      </c>
      <c r="G96" s="24"/>
      <c r="H96" s="24"/>
    </row>
    <row r="97" spans="1:8" ht="13.5">
      <c r="A97" s="65">
        <v>-8.6</v>
      </c>
      <c r="B97" s="170" t="s">
        <v>378</v>
      </c>
      <c r="C97" s="157">
        <v>0.4513888888888889</v>
      </c>
      <c r="D97" s="24"/>
      <c r="E97" s="24">
        <v>30000</v>
      </c>
      <c r="F97" s="171" t="s">
        <v>180</v>
      </c>
      <c r="G97" s="24"/>
      <c r="H97" s="24"/>
    </row>
    <row r="98" spans="1:8" ht="13.5">
      <c r="A98" s="65">
        <v>-9.1</v>
      </c>
      <c r="B98" s="170" t="s">
        <v>589</v>
      </c>
      <c r="C98" s="157">
        <v>0.5</v>
      </c>
      <c r="D98" s="24"/>
      <c r="E98" s="24">
        <v>33000</v>
      </c>
      <c r="F98" s="171" t="s">
        <v>180</v>
      </c>
      <c r="G98" s="24"/>
      <c r="H98" s="24"/>
    </row>
    <row r="99" spans="3:8" ht="15.75">
      <c r="C99" s="172"/>
      <c r="D99" s="173"/>
      <c r="E99" s="173"/>
      <c r="F99" s="174"/>
      <c r="G99" s="173"/>
      <c r="H99" s="173"/>
    </row>
    <row r="100" spans="2:8" ht="15.75">
      <c r="B100" s="175"/>
      <c r="C100" s="172"/>
      <c r="D100" s="173"/>
      <c r="E100" s="173"/>
      <c r="F100" s="174"/>
      <c r="G100" s="173"/>
      <c r="H100" s="173"/>
    </row>
    <row r="101" ht="13.5">
      <c r="B101" s="175"/>
    </row>
    <row r="102" ht="15.75">
      <c r="F102" s="27"/>
    </row>
    <row r="103" ht="15.75" customHeight="1">
      <c r="F103" s="27"/>
    </row>
    <row r="104" ht="15.75">
      <c r="F104" s="27"/>
    </row>
    <row r="105" ht="15.75">
      <c r="F105" s="27"/>
    </row>
    <row r="106" ht="15.75">
      <c r="F106" s="27"/>
    </row>
    <row r="107" ht="15.75">
      <c r="F107" s="27"/>
    </row>
    <row r="108" ht="15.75">
      <c r="F108" s="27"/>
    </row>
    <row r="109" ht="15.75">
      <c r="F109" s="27"/>
    </row>
    <row r="110" ht="15.75">
      <c r="F110" s="27"/>
    </row>
    <row r="111" ht="15.75" customHeight="1">
      <c r="F111" s="27"/>
    </row>
    <row r="112" ht="15.75">
      <c r="F112" s="27"/>
    </row>
    <row r="113" spans="1:6" ht="15.75">
      <c r="A113"/>
      <c r="F113" s="27"/>
    </row>
    <row r="114" spans="1:6" ht="15.75">
      <c r="A114"/>
      <c r="F114" s="27"/>
    </row>
    <row r="115" spans="1:6" ht="15.75">
      <c r="A115"/>
      <c r="F115" s="27"/>
    </row>
    <row r="116" spans="1:6" ht="15.75">
      <c r="A116"/>
      <c r="F116" s="27"/>
    </row>
    <row r="117" spans="1:6" ht="15.75">
      <c r="A117"/>
      <c r="F117" s="27"/>
    </row>
    <row r="118" spans="1:6" ht="15.75">
      <c r="A118"/>
      <c r="F118" s="27"/>
    </row>
    <row r="119" spans="1:6" ht="15.75">
      <c r="A119"/>
      <c r="F119" s="27"/>
    </row>
    <row r="120" spans="1:6" ht="15.75">
      <c r="A120"/>
      <c r="F120" s="27"/>
    </row>
    <row r="121" spans="1:6" ht="15.75" customHeight="1">
      <c r="A121"/>
      <c r="F121" s="27"/>
    </row>
    <row r="122" spans="1:6" ht="15.75">
      <c r="A122"/>
      <c r="F122" s="27"/>
    </row>
    <row r="123" spans="1:6" ht="15.75">
      <c r="A123"/>
      <c r="F123" s="27"/>
    </row>
    <row r="124" spans="1:6" ht="15.75">
      <c r="A124"/>
      <c r="F124" s="27"/>
    </row>
    <row r="125" spans="1:6" ht="15.75">
      <c r="A125"/>
      <c r="F125" s="27"/>
    </row>
    <row r="126" spans="1:6" ht="15.75">
      <c r="A126"/>
      <c r="F126" s="27"/>
    </row>
    <row r="127" spans="1:6" ht="15.75">
      <c r="A127"/>
      <c r="F127" s="27"/>
    </row>
    <row r="128" spans="1:6" ht="15.75">
      <c r="A128"/>
      <c r="F128" s="27"/>
    </row>
    <row r="129" spans="1:6" ht="15.75">
      <c r="A129"/>
      <c r="F129" s="27"/>
    </row>
    <row r="130" spans="1:6" ht="15.75">
      <c r="A130"/>
      <c r="F130" s="27"/>
    </row>
    <row r="131" spans="1:6" ht="15.75">
      <c r="A131"/>
      <c r="F131" s="27"/>
    </row>
    <row r="132" spans="1:6" ht="15.75">
      <c r="A132"/>
      <c r="F132" s="27"/>
    </row>
    <row r="133" spans="1:6" ht="15.75">
      <c r="A133"/>
      <c r="F133" s="27"/>
    </row>
    <row r="134" spans="1:6" ht="15.75">
      <c r="A134"/>
      <c r="F134" s="27"/>
    </row>
    <row r="135" spans="1:6" ht="15.75">
      <c r="A135"/>
      <c r="F135" s="27"/>
    </row>
    <row r="136" spans="1:6" ht="15.75">
      <c r="A136"/>
      <c r="F136" s="27"/>
    </row>
    <row r="137" spans="1:6" ht="15.75">
      <c r="A137"/>
      <c r="F137" s="27"/>
    </row>
    <row r="139" spans="1:6" ht="15.75">
      <c r="A139"/>
      <c r="F139" s="27"/>
    </row>
  </sheetData>
  <sheetProtection/>
  <printOptions/>
  <pageMargins left="0.7" right="0.7" top="0.75" bottom="0.75" header="0.3" footer="0.3"/>
  <pageSetup orientation="portrait"/>
  <headerFooter alignWithMargins="0">
    <oddHeader>&amp;C&amp;"Calibri,Regular"&amp;K000000Day in the Life of the Hudosn
10/12/17  Standardized Salinity</oddHeader>
    <oddFooter>&amp;R&amp;"Calibri,Regular"&amp;K000000&amp;P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1"/>
  <sheetViews>
    <sheetView zoomScale="131" zoomScaleNormal="131" workbookViewId="0" topLeftCell="B1">
      <pane ySplit="1" topLeftCell="BM2" activePane="bottomLeft" state="frozen"/>
      <selection pane="topLeft" activeCell="A1" sqref="A1"/>
      <selection pane="bottomLeft" activeCell="N33" sqref="N33"/>
    </sheetView>
  </sheetViews>
  <sheetFormatPr defaultColWidth="8.8515625" defaultRowHeight="15"/>
  <cols>
    <col min="1" max="1" width="8.8515625" style="17" customWidth="1"/>
    <col min="2" max="2" width="18.421875" style="0" customWidth="1"/>
    <col min="3" max="3" width="8.00390625" style="0" customWidth="1"/>
    <col min="4" max="4" width="6.7109375" style="0" customWidth="1"/>
    <col min="5" max="5" width="5.421875" style="0" customWidth="1"/>
    <col min="6" max="6" width="11.28125" style="0" customWidth="1"/>
    <col min="7" max="7" width="25.140625" style="110" bestFit="1" customWidth="1"/>
    <col min="8" max="8" width="7.7109375" style="0" customWidth="1"/>
    <col min="9" max="9" width="5.00390625" style="0" customWidth="1"/>
    <col min="10" max="10" width="6.00390625" style="0" customWidth="1"/>
    <col min="11" max="11" width="3.8515625" style="0" customWidth="1"/>
    <col min="12" max="12" width="5.28125" style="0" customWidth="1"/>
    <col min="13" max="13" width="5.140625" style="0" customWidth="1"/>
    <col min="14" max="14" width="10.7109375" style="110" customWidth="1"/>
    <col min="15" max="16" width="8.8515625" style="0" customWidth="1"/>
    <col min="17" max="17" width="6.28125" style="0" customWidth="1"/>
    <col min="18" max="18" width="6.140625" style="0" customWidth="1"/>
    <col min="19" max="19" width="5.8515625" style="0" customWidth="1"/>
    <col min="20" max="20" width="5.7109375" style="0" customWidth="1"/>
  </cols>
  <sheetData>
    <row r="1" spans="1:20" ht="118.5">
      <c r="A1" s="41" t="s">
        <v>153</v>
      </c>
      <c r="B1" s="7" t="s">
        <v>108</v>
      </c>
      <c r="C1" s="4" t="s">
        <v>116</v>
      </c>
      <c r="D1" s="5" t="s">
        <v>117</v>
      </c>
      <c r="E1" s="4" t="s">
        <v>118</v>
      </c>
      <c r="F1" s="4" t="s">
        <v>119</v>
      </c>
      <c r="G1" s="141" t="s">
        <v>120</v>
      </c>
      <c r="H1" s="4" t="s">
        <v>121</v>
      </c>
      <c r="I1" s="4" t="s">
        <v>122</v>
      </c>
      <c r="J1" s="4" t="s">
        <v>123</v>
      </c>
      <c r="K1" s="4" t="s">
        <v>124</v>
      </c>
      <c r="L1" s="4" t="s">
        <v>125</v>
      </c>
      <c r="M1" s="4" t="s">
        <v>126</v>
      </c>
      <c r="N1" s="141" t="s">
        <v>127</v>
      </c>
      <c r="O1" s="5" t="s">
        <v>128</v>
      </c>
      <c r="P1" s="5" t="s">
        <v>129</v>
      </c>
      <c r="Q1" s="6" t="s">
        <v>130</v>
      </c>
      <c r="R1" s="4" t="s">
        <v>131</v>
      </c>
      <c r="S1" s="4" t="s">
        <v>132</v>
      </c>
      <c r="T1" s="4" t="s">
        <v>133</v>
      </c>
    </row>
    <row r="2" spans="1:20" ht="13.5">
      <c r="A2" s="28"/>
      <c r="B2" s="124" t="s">
        <v>298</v>
      </c>
      <c r="C2" s="122"/>
      <c r="D2" s="54">
        <v>10</v>
      </c>
      <c r="E2" s="54">
        <v>50</v>
      </c>
      <c r="F2" s="54" t="s">
        <v>380</v>
      </c>
      <c r="G2" s="142" t="s">
        <v>381</v>
      </c>
      <c r="H2" s="54">
        <v>0</v>
      </c>
      <c r="I2" s="40"/>
      <c r="J2" s="40"/>
      <c r="K2" s="40"/>
      <c r="L2" s="54"/>
      <c r="M2" s="54"/>
      <c r="N2" s="91"/>
      <c r="O2" s="54">
        <v>16</v>
      </c>
      <c r="P2" s="54">
        <v>61</v>
      </c>
      <c r="Q2" s="40"/>
      <c r="R2" s="54"/>
      <c r="S2" s="54"/>
      <c r="T2" s="54"/>
    </row>
    <row r="3" spans="1:20" ht="27.75">
      <c r="A3" s="28"/>
      <c r="B3" s="125" t="s">
        <v>299</v>
      </c>
      <c r="C3" s="122">
        <v>0.6493055555555556</v>
      </c>
      <c r="D3" s="54">
        <v>17.3</v>
      </c>
      <c r="E3" s="54">
        <v>63.1</v>
      </c>
      <c r="F3" s="54"/>
      <c r="G3" s="142" t="s">
        <v>382</v>
      </c>
      <c r="H3" s="54" t="s">
        <v>383</v>
      </c>
      <c r="I3" s="40">
        <v>7</v>
      </c>
      <c r="J3" s="40"/>
      <c r="K3" s="40"/>
      <c r="L3" s="54"/>
      <c r="M3" s="40" t="s">
        <v>232</v>
      </c>
      <c r="N3" s="90" t="s">
        <v>157</v>
      </c>
      <c r="O3" s="54">
        <v>17</v>
      </c>
      <c r="P3" s="54"/>
      <c r="Q3" s="40"/>
      <c r="R3" s="54"/>
      <c r="S3" s="54">
        <v>1</v>
      </c>
      <c r="T3" s="54">
        <v>1</v>
      </c>
    </row>
    <row r="4" spans="1:20" ht="109.5" customHeight="1">
      <c r="A4" s="28"/>
      <c r="B4" s="126" t="s">
        <v>184</v>
      </c>
      <c r="C4" s="122">
        <v>0.5416666666666666</v>
      </c>
      <c r="D4" s="54">
        <v>20</v>
      </c>
      <c r="E4" s="54"/>
      <c r="F4" s="142" t="s">
        <v>384</v>
      </c>
      <c r="G4" s="142" t="s">
        <v>385</v>
      </c>
      <c r="H4" s="54"/>
      <c r="I4" s="54"/>
      <c r="J4" s="40"/>
      <c r="K4" s="54"/>
      <c r="L4" s="54">
        <v>1.75</v>
      </c>
      <c r="M4" s="54" t="s">
        <v>156</v>
      </c>
      <c r="N4" s="91" t="s">
        <v>250</v>
      </c>
      <c r="O4" s="54">
        <v>15</v>
      </c>
      <c r="P4" s="54"/>
      <c r="Q4" s="40">
        <v>47</v>
      </c>
      <c r="R4" s="40"/>
      <c r="S4" s="54"/>
      <c r="T4" s="54"/>
    </row>
    <row r="5" spans="1:20" ht="69.75">
      <c r="A5" s="28"/>
      <c r="B5" s="126" t="s">
        <v>332</v>
      </c>
      <c r="C5" s="122">
        <v>0.4583333333333333</v>
      </c>
      <c r="D5" s="54">
        <v>12.5</v>
      </c>
      <c r="E5" s="54"/>
      <c r="F5" s="142" t="s">
        <v>386</v>
      </c>
      <c r="G5" s="142" t="s">
        <v>387</v>
      </c>
      <c r="H5" s="54"/>
      <c r="I5" s="40"/>
      <c r="J5" s="40"/>
      <c r="K5" s="40"/>
      <c r="L5" s="54"/>
      <c r="M5" s="40"/>
      <c r="N5" s="90"/>
      <c r="O5" s="54"/>
      <c r="P5" s="54"/>
      <c r="Q5" s="40">
        <v>40</v>
      </c>
      <c r="R5" s="54"/>
      <c r="S5" s="54"/>
      <c r="T5" s="54"/>
    </row>
    <row r="6" spans="1:21" ht="13.5">
      <c r="A6" s="65">
        <v>300</v>
      </c>
      <c r="B6" s="134" t="s">
        <v>407</v>
      </c>
      <c r="C6" s="23">
        <v>0.4701388888888889</v>
      </c>
      <c r="D6" s="24">
        <v>11</v>
      </c>
      <c r="E6" s="24">
        <v>52</v>
      </c>
      <c r="F6" s="24"/>
      <c r="G6" s="45"/>
      <c r="H6" s="24"/>
      <c r="I6" s="24"/>
      <c r="J6" s="24"/>
      <c r="K6" s="24"/>
      <c r="L6" s="24"/>
      <c r="M6" s="24"/>
      <c r="N6" s="90"/>
      <c r="O6" s="54"/>
      <c r="P6" s="54"/>
      <c r="Q6" s="40"/>
      <c r="R6" s="54"/>
      <c r="S6" s="54"/>
      <c r="T6" s="54"/>
      <c r="U6" s="123"/>
    </row>
    <row r="7" spans="1:21" ht="13.5">
      <c r="A7" s="65">
        <v>260</v>
      </c>
      <c r="B7" s="134" t="s">
        <v>408</v>
      </c>
      <c r="C7" s="122">
        <v>0.6666666666666666</v>
      </c>
      <c r="D7" s="54">
        <v>13</v>
      </c>
      <c r="E7" s="54">
        <v>55</v>
      </c>
      <c r="F7" s="54" t="s">
        <v>259</v>
      </c>
      <c r="G7" s="142"/>
      <c r="H7" s="54"/>
      <c r="I7" s="54"/>
      <c r="J7" s="40"/>
      <c r="K7" s="40"/>
      <c r="L7" s="54"/>
      <c r="M7" s="40"/>
      <c r="N7" s="90"/>
      <c r="O7" s="54"/>
      <c r="P7" s="54"/>
      <c r="Q7" s="40"/>
      <c r="R7" s="54"/>
      <c r="S7" s="54"/>
      <c r="T7" s="54"/>
      <c r="U7" s="123"/>
    </row>
    <row r="8" spans="1:21" ht="13.5">
      <c r="A8" s="65">
        <v>230</v>
      </c>
      <c r="B8" s="134" t="s">
        <v>409</v>
      </c>
      <c r="C8" s="122">
        <v>0.3854166666666667</v>
      </c>
      <c r="D8" s="54">
        <v>14.4</v>
      </c>
      <c r="E8" s="54">
        <v>58</v>
      </c>
      <c r="F8" s="54" t="s">
        <v>171</v>
      </c>
      <c r="G8" s="142"/>
      <c r="H8" s="54"/>
      <c r="I8" s="54"/>
      <c r="J8" s="40"/>
      <c r="K8" s="40"/>
      <c r="L8" s="54"/>
      <c r="M8" s="40" t="s">
        <v>412</v>
      </c>
      <c r="N8" s="90"/>
      <c r="O8" s="54"/>
      <c r="P8" s="54"/>
      <c r="Q8" s="40"/>
      <c r="R8" s="54"/>
      <c r="S8" s="54"/>
      <c r="T8" s="54"/>
      <c r="U8" s="123"/>
    </row>
    <row r="9" spans="1:21" ht="13.5">
      <c r="A9" s="65">
        <v>201</v>
      </c>
      <c r="B9" s="134" t="s">
        <v>410</v>
      </c>
      <c r="C9" s="122">
        <v>0.23958333333333334</v>
      </c>
      <c r="D9" s="54">
        <v>11.5</v>
      </c>
      <c r="E9" s="54">
        <v>53</v>
      </c>
      <c r="F9" s="54" t="s">
        <v>413</v>
      </c>
      <c r="G9" s="142"/>
      <c r="H9" s="54"/>
      <c r="I9" s="54"/>
      <c r="J9" s="40"/>
      <c r="K9" s="40"/>
      <c r="L9" s="54"/>
      <c r="M9" s="40"/>
      <c r="N9" s="90"/>
      <c r="O9" s="54"/>
      <c r="P9" s="54"/>
      <c r="Q9" s="40"/>
      <c r="R9" s="54"/>
      <c r="S9" s="54"/>
      <c r="T9" s="54"/>
      <c r="U9" s="123"/>
    </row>
    <row r="10" spans="1:20" ht="13.5">
      <c r="A10" s="65">
        <v>200</v>
      </c>
      <c r="B10" s="127" t="s">
        <v>333</v>
      </c>
      <c r="C10" s="122">
        <v>0.4166666666666667</v>
      </c>
      <c r="D10" s="54">
        <v>17</v>
      </c>
      <c r="E10" s="54">
        <v>61</v>
      </c>
      <c r="F10" s="54" t="s">
        <v>388</v>
      </c>
      <c r="G10" s="142"/>
      <c r="H10" s="54" t="s">
        <v>389</v>
      </c>
      <c r="I10" s="40"/>
      <c r="J10" s="40"/>
      <c r="K10" s="40"/>
      <c r="L10" s="54"/>
      <c r="M10" s="54"/>
      <c r="N10" s="90"/>
      <c r="O10" s="54">
        <v>19</v>
      </c>
      <c r="P10" s="54">
        <v>60</v>
      </c>
      <c r="Q10" s="40" t="s">
        <v>390</v>
      </c>
      <c r="R10" s="54"/>
      <c r="S10" s="54"/>
      <c r="T10" s="54"/>
    </row>
    <row r="11" spans="1:20" ht="13.5">
      <c r="A11" s="65">
        <v>154</v>
      </c>
      <c r="B11" s="127" t="s">
        <v>185</v>
      </c>
      <c r="C11" s="122">
        <v>0.4618055555555556</v>
      </c>
      <c r="D11" s="54">
        <v>13.9</v>
      </c>
      <c r="E11" s="54">
        <v>57</v>
      </c>
      <c r="F11" s="54" t="s">
        <v>391</v>
      </c>
      <c r="G11" s="142" t="s">
        <v>392</v>
      </c>
      <c r="H11" s="54">
        <v>0</v>
      </c>
      <c r="I11" s="54"/>
      <c r="J11" s="40"/>
      <c r="K11" s="40"/>
      <c r="L11" s="54">
        <v>1</v>
      </c>
      <c r="M11" s="40" t="s">
        <v>167</v>
      </c>
      <c r="N11" s="91" t="s">
        <v>250</v>
      </c>
      <c r="O11" s="54">
        <v>18</v>
      </c>
      <c r="P11" s="54"/>
      <c r="Q11" s="40"/>
      <c r="R11" s="54">
        <v>45.7</v>
      </c>
      <c r="S11" s="54"/>
      <c r="T11" s="54"/>
    </row>
    <row r="12" spans="1:20" ht="42">
      <c r="A12" s="65">
        <v>153</v>
      </c>
      <c r="B12" s="127" t="s">
        <v>211</v>
      </c>
      <c r="C12" s="122">
        <v>0.4305555555555556</v>
      </c>
      <c r="D12" s="54">
        <v>12.8</v>
      </c>
      <c r="E12" s="54">
        <v>55</v>
      </c>
      <c r="F12" s="54" t="s">
        <v>393</v>
      </c>
      <c r="G12" s="142" t="s">
        <v>394</v>
      </c>
      <c r="H12" s="54">
        <v>0</v>
      </c>
      <c r="I12" s="40"/>
      <c r="J12" s="40"/>
      <c r="K12" s="54"/>
      <c r="L12" s="54">
        <v>1</v>
      </c>
      <c r="M12" s="40"/>
      <c r="N12" s="142" t="s">
        <v>395</v>
      </c>
      <c r="O12" s="54">
        <v>13.33</v>
      </c>
      <c r="P12" s="54">
        <v>56</v>
      </c>
      <c r="Q12" s="40"/>
      <c r="R12" s="40"/>
      <c r="S12" s="54">
        <v>0</v>
      </c>
      <c r="T12" s="54"/>
    </row>
    <row r="13" spans="1:20" ht="13.5">
      <c r="A13" s="65">
        <v>152.2</v>
      </c>
      <c r="B13" s="127" t="s">
        <v>334</v>
      </c>
      <c r="C13" s="122">
        <v>0.4048611111111111</v>
      </c>
      <c r="D13" s="54">
        <v>18</v>
      </c>
      <c r="E13" s="54">
        <v>64</v>
      </c>
      <c r="F13" s="54"/>
      <c r="G13" s="142"/>
      <c r="H13" s="54" t="s">
        <v>383</v>
      </c>
      <c r="I13" s="54"/>
      <c r="J13" s="40"/>
      <c r="K13" s="40"/>
      <c r="L13" s="40">
        <v>1</v>
      </c>
      <c r="M13" s="54"/>
      <c r="N13" s="91" t="s">
        <v>250</v>
      </c>
      <c r="O13" s="54">
        <v>17</v>
      </c>
      <c r="P13" s="54">
        <v>63</v>
      </c>
      <c r="Q13" s="40"/>
      <c r="R13" s="54">
        <v>121</v>
      </c>
      <c r="S13" s="54"/>
      <c r="T13" s="54"/>
    </row>
    <row r="14" spans="1:20" ht="69.75">
      <c r="A14" s="65">
        <v>145.5</v>
      </c>
      <c r="B14" s="127" t="s">
        <v>187</v>
      </c>
      <c r="C14" s="122">
        <v>0.4166666666666667</v>
      </c>
      <c r="D14" s="54">
        <v>19.7</v>
      </c>
      <c r="E14" s="54">
        <v>67</v>
      </c>
      <c r="F14" s="142" t="s">
        <v>396</v>
      </c>
      <c r="G14" s="142" t="s">
        <v>397</v>
      </c>
      <c r="H14" s="54" t="s">
        <v>398</v>
      </c>
      <c r="I14" s="40">
        <v>0</v>
      </c>
      <c r="J14" s="40"/>
      <c r="K14" s="40"/>
      <c r="L14" s="54"/>
      <c r="M14" s="40"/>
      <c r="N14" s="90" t="s">
        <v>250</v>
      </c>
      <c r="O14" s="54">
        <v>18</v>
      </c>
      <c r="P14" s="54">
        <v>64.4</v>
      </c>
      <c r="Q14" s="40"/>
      <c r="R14" s="54">
        <v>122</v>
      </c>
      <c r="S14" s="54"/>
      <c r="T14" s="54"/>
    </row>
    <row r="15" spans="1:20" ht="69.75">
      <c r="A15" s="65">
        <v>145</v>
      </c>
      <c r="B15" s="127" t="s">
        <v>335</v>
      </c>
      <c r="C15" s="122">
        <v>0.4166666666666667</v>
      </c>
      <c r="D15" s="54">
        <v>19.7</v>
      </c>
      <c r="E15" s="54">
        <v>67</v>
      </c>
      <c r="F15" s="142" t="s">
        <v>396</v>
      </c>
      <c r="G15" s="142" t="s">
        <v>397</v>
      </c>
      <c r="H15" s="54" t="s">
        <v>398</v>
      </c>
      <c r="I15" s="54"/>
      <c r="J15" s="40"/>
      <c r="K15" s="40"/>
      <c r="L15" s="54">
        <v>2</v>
      </c>
      <c r="M15" s="40" t="s">
        <v>399</v>
      </c>
      <c r="N15" s="90" t="s">
        <v>250</v>
      </c>
      <c r="O15" s="54"/>
      <c r="P15" s="54"/>
      <c r="Q15" s="54"/>
      <c r="R15" s="40">
        <v>46</v>
      </c>
      <c r="S15" s="54"/>
      <c r="T15" s="54"/>
    </row>
    <row r="16" spans="1:20" ht="13.5">
      <c r="A16" s="65">
        <v>144</v>
      </c>
      <c r="B16" s="127" t="s">
        <v>336</v>
      </c>
      <c r="C16" s="122">
        <v>0.40972222222222227</v>
      </c>
      <c r="D16" s="54"/>
      <c r="E16" s="54"/>
      <c r="F16" s="54"/>
      <c r="G16" s="142"/>
      <c r="H16" s="54"/>
      <c r="I16" s="54"/>
      <c r="J16" s="40"/>
      <c r="K16" s="40"/>
      <c r="L16" s="54"/>
      <c r="M16" s="40"/>
      <c r="N16" s="91"/>
      <c r="O16" s="54">
        <v>23.8</v>
      </c>
      <c r="P16" s="54"/>
      <c r="Q16" s="40"/>
      <c r="R16" s="54"/>
      <c r="S16" s="54"/>
      <c r="T16" s="54" t="s">
        <v>400</v>
      </c>
    </row>
    <row r="17" spans="1:20" ht="27.75">
      <c r="A17" s="65">
        <v>140</v>
      </c>
      <c r="B17" s="127" t="s">
        <v>188</v>
      </c>
      <c r="C17" s="122">
        <v>0.4513888888888889</v>
      </c>
      <c r="D17" s="54">
        <v>19</v>
      </c>
      <c r="E17" s="54">
        <v>66.2</v>
      </c>
      <c r="F17" s="54"/>
      <c r="G17" s="142" t="s">
        <v>401</v>
      </c>
      <c r="H17" s="54" t="s">
        <v>426</v>
      </c>
      <c r="I17" s="40"/>
      <c r="J17" s="40"/>
      <c r="K17" s="40"/>
      <c r="L17" s="54"/>
      <c r="M17" s="54" t="s">
        <v>402</v>
      </c>
      <c r="N17" s="90" t="s">
        <v>250</v>
      </c>
      <c r="O17" s="54">
        <v>16</v>
      </c>
      <c r="P17" s="54"/>
      <c r="Q17" s="40"/>
      <c r="R17" s="54">
        <f>AVERAGE(71.2,68,69)</f>
        <v>69.39999999999999</v>
      </c>
      <c r="S17" s="54"/>
      <c r="T17" s="54"/>
    </row>
    <row r="18" spans="1:21" ht="13.5">
      <c r="A18" s="65">
        <v>138</v>
      </c>
      <c r="B18" s="127" t="s">
        <v>238</v>
      </c>
      <c r="C18" s="122">
        <v>0.4166666666666667</v>
      </c>
      <c r="D18" s="54">
        <v>28</v>
      </c>
      <c r="E18" s="54">
        <v>83</v>
      </c>
      <c r="F18" s="54"/>
      <c r="G18" s="142"/>
      <c r="H18" s="54"/>
      <c r="I18" s="40"/>
      <c r="J18" s="40"/>
      <c r="K18" s="40"/>
      <c r="L18" s="54">
        <v>2</v>
      </c>
      <c r="M18" s="40" t="s">
        <v>156</v>
      </c>
      <c r="N18" s="90"/>
      <c r="O18" s="54"/>
      <c r="P18" s="54"/>
      <c r="Q18" s="40">
        <v>133</v>
      </c>
      <c r="R18" s="54">
        <v>53.8</v>
      </c>
      <c r="S18" s="54"/>
      <c r="T18" s="54"/>
      <c r="U18" s="123"/>
    </row>
    <row r="19" spans="1:20" ht="27.75">
      <c r="A19" s="65">
        <v>133.4</v>
      </c>
      <c r="B19" s="127" t="s">
        <v>189</v>
      </c>
      <c r="C19" s="122">
        <v>0.4215277777777778</v>
      </c>
      <c r="D19" s="54">
        <v>18</v>
      </c>
      <c r="E19" s="54">
        <v>64</v>
      </c>
      <c r="F19" s="142" t="s">
        <v>427</v>
      </c>
      <c r="G19" s="142" t="s">
        <v>403</v>
      </c>
      <c r="H19" s="54" t="s">
        <v>173</v>
      </c>
      <c r="I19" s="40"/>
      <c r="J19" s="40"/>
      <c r="K19" s="40"/>
      <c r="L19" s="54">
        <v>1</v>
      </c>
      <c r="M19" s="40"/>
      <c r="N19" s="91"/>
      <c r="O19" s="54">
        <v>18</v>
      </c>
      <c r="P19" s="54"/>
      <c r="Q19" s="40"/>
      <c r="R19" s="40">
        <v>104</v>
      </c>
      <c r="S19" s="54"/>
      <c r="T19" s="54"/>
    </row>
    <row r="20" spans="1:20" ht="69.75">
      <c r="A20" s="65">
        <v>123</v>
      </c>
      <c r="B20" s="127" t="s">
        <v>203</v>
      </c>
      <c r="C20" s="122">
        <v>0.4131944444444444</v>
      </c>
      <c r="D20" s="54">
        <v>11.1</v>
      </c>
      <c r="E20" s="54">
        <v>52</v>
      </c>
      <c r="F20" s="142" t="s">
        <v>404</v>
      </c>
      <c r="G20" s="142" t="s">
        <v>405</v>
      </c>
      <c r="H20" s="54" t="s">
        <v>406</v>
      </c>
      <c r="I20" s="54"/>
      <c r="J20" s="40"/>
      <c r="K20" s="40"/>
      <c r="L20" s="54">
        <v>2</v>
      </c>
      <c r="M20" s="54" t="s">
        <v>245</v>
      </c>
      <c r="N20" s="91" t="s">
        <v>250</v>
      </c>
      <c r="O20" s="54">
        <v>17.2</v>
      </c>
      <c r="P20" s="54">
        <v>63</v>
      </c>
      <c r="Q20" s="40">
        <v>67.5</v>
      </c>
      <c r="S20" s="54"/>
      <c r="T20" s="54"/>
    </row>
    <row r="21" spans="1:20" ht="13.5">
      <c r="A21" s="65">
        <v>117</v>
      </c>
      <c r="B21" s="127" t="s">
        <v>337</v>
      </c>
      <c r="C21" s="122">
        <v>0.3819444444444444</v>
      </c>
      <c r="D21" s="54">
        <v>12</v>
      </c>
      <c r="E21" s="54"/>
      <c r="F21" s="54"/>
      <c r="G21" s="142" t="s">
        <v>415</v>
      </c>
      <c r="H21" s="54"/>
      <c r="I21" s="54"/>
      <c r="J21" s="40"/>
      <c r="K21" s="40"/>
      <c r="L21" s="54"/>
      <c r="M21" s="54"/>
      <c r="N21" s="90" t="s">
        <v>250</v>
      </c>
      <c r="O21" s="54">
        <v>19.75</v>
      </c>
      <c r="P21" s="54"/>
      <c r="Q21" s="40"/>
      <c r="R21" s="54">
        <v>95</v>
      </c>
      <c r="S21" s="54"/>
      <c r="T21" s="54"/>
    </row>
    <row r="22" spans="1:20" ht="27.75">
      <c r="A22" s="65">
        <v>115</v>
      </c>
      <c r="B22" s="127" t="s">
        <v>191</v>
      </c>
      <c r="C22" s="122">
        <v>0.4236111111111111</v>
      </c>
      <c r="D22" s="54">
        <v>11</v>
      </c>
      <c r="E22" s="54">
        <v>52</v>
      </c>
      <c r="F22" s="54" t="s">
        <v>388</v>
      </c>
      <c r="G22" s="142" t="s">
        <v>416</v>
      </c>
      <c r="H22" s="54" t="s">
        <v>177</v>
      </c>
      <c r="I22" s="40"/>
      <c r="J22" s="40">
        <v>0</v>
      </c>
      <c r="K22" s="40"/>
      <c r="L22" s="54"/>
      <c r="M22" s="54"/>
      <c r="N22" s="90"/>
      <c r="O22" s="54"/>
      <c r="P22" s="54"/>
      <c r="Q22" s="40"/>
      <c r="R22" s="40"/>
      <c r="S22" s="54"/>
      <c r="T22" s="54">
        <v>0</v>
      </c>
    </row>
    <row r="23" spans="1:21" ht="27.75" customHeight="1">
      <c r="A23" s="65">
        <v>108.5</v>
      </c>
      <c r="B23" s="127" t="s">
        <v>230</v>
      </c>
      <c r="C23" s="122">
        <v>0.4145833333333333</v>
      </c>
      <c r="D23" s="54">
        <v>15</v>
      </c>
      <c r="E23" s="54">
        <v>58</v>
      </c>
      <c r="F23" s="142" t="s">
        <v>417</v>
      </c>
      <c r="G23" s="142" t="s">
        <v>418</v>
      </c>
      <c r="H23" s="54" t="s">
        <v>173</v>
      </c>
      <c r="I23" s="54">
        <v>4.9</v>
      </c>
      <c r="J23" s="40"/>
      <c r="K23" s="40"/>
      <c r="L23" s="54">
        <v>2</v>
      </c>
      <c r="M23" s="54" t="s">
        <v>239</v>
      </c>
      <c r="N23" s="90" t="s">
        <v>250</v>
      </c>
      <c r="O23" s="54">
        <v>18.5</v>
      </c>
      <c r="P23" s="54"/>
      <c r="Q23" s="40"/>
      <c r="R23" s="54">
        <v>60</v>
      </c>
      <c r="S23" s="54"/>
      <c r="T23" s="54"/>
      <c r="U23" s="143"/>
    </row>
    <row r="24" spans="1:20" ht="13.5">
      <c r="A24" s="65">
        <v>102</v>
      </c>
      <c r="B24" s="127" t="s">
        <v>192</v>
      </c>
      <c r="C24" s="122">
        <v>0.47291666666666665</v>
      </c>
      <c r="D24" s="54">
        <v>20</v>
      </c>
      <c r="E24" s="54">
        <v>68</v>
      </c>
      <c r="F24" s="54" t="s">
        <v>253</v>
      </c>
      <c r="G24" s="142" t="s">
        <v>419</v>
      </c>
      <c r="H24" s="54" t="s">
        <v>398</v>
      </c>
      <c r="I24" s="40"/>
      <c r="J24" s="40"/>
      <c r="K24" s="40"/>
      <c r="L24" s="40">
        <v>4</v>
      </c>
      <c r="M24" s="40" t="s">
        <v>239</v>
      </c>
      <c r="N24" s="91" t="s">
        <v>420</v>
      </c>
      <c r="O24" s="54"/>
      <c r="P24" s="54"/>
      <c r="Q24" s="40"/>
      <c r="R24" s="54">
        <v>17.75</v>
      </c>
      <c r="S24" s="54"/>
      <c r="T24" s="54"/>
    </row>
    <row r="25" spans="1:20" ht="13.5">
      <c r="A25" s="65">
        <v>100.5</v>
      </c>
      <c r="B25" s="127" t="s">
        <v>338</v>
      </c>
      <c r="C25" s="122">
        <v>0.3506944444444444</v>
      </c>
      <c r="D25" s="54">
        <v>11</v>
      </c>
      <c r="E25" s="54"/>
      <c r="F25" s="54" t="s">
        <v>254</v>
      </c>
      <c r="G25" s="142" t="s">
        <v>421</v>
      </c>
      <c r="H25" s="54" t="s">
        <v>177</v>
      </c>
      <c r="I25" s="40"/>
      <c r="J25" s="40"/>
      <c r="K25" s="40"/>
      <c r="L25" s="40">
        <v>3</v>
      </c>
      <c r="M25" s="40"/>
      <c r="N25" s="144" t="s">
        <v>420</v>
      </c>
      <c r="O25" s="54"/>
      <c r="P25" s="54"/>
      <c r="Q25" s="54">
        <v>100</v>
      </c>
      <c r="R25" s="40"/>
      <c r="S25" s="54"/>
      <c r="T25" s="54"/>
    </row>
    <row r="26" spans="1:20" ht="13.5">
      <c r="A26" s="65">
        <v>98</v>
      </c>
      <c r="B26" s="127" t="s">
        <v>339</v>
      </c>
      <c r="C26" s="122">
        <v>0.4583333333333333</v>
      </c>
      <c r="F26" s="54"/>
      <c r="G26" s="22"/>
      <c r="H26" s="54"/>
      <c r="I26" s="40"/>
      <c r="J26" s="40"/>
      <c r="K26" s="40"/>
      <c r="L26" s="54"/>
      <c r="M26" s="40"/>
      <c r="N26" s="90"/>
      <c r="R26">
        <v>70.1</v>
      </c>
      <c r="S26" s="54"/>
      <c r="T26" s="54"/>
    </row>
    <row r="27" spans="1:21" ht="13.5">
      <c r="A27" s="65">
        <v>97</v>
      </c>
      <c r="B27" s="127" t="s">
        <v>209</v>
      </c>
      <c r="C27" s="122"/>
      <c r="D27" s="54">
        <v>15.5</v>
      </c>
      <c r="E27" s="54">
        <v>60</v>
      </c>
      <c r="F27" s="40"/>
      <c r="G27" s="142" t="s">
        <v>428</v>
      </c>
      <c r="H27" s="54"/>
      <c r="I27" s="54"/>
      <c r="J27" s="40"/>
      <c r="K27" s="40"/>
      <c r="L27" s="40"/>
      <c r="M27" s="54"/>
      <c r="N27" s="90"/>
      <c r="O27" s="54">
        <v>18</v>
      </c>
      <c r="P27" s="54">
        <v>65</v>
      </c>
      <c r="Q27" s="40"/>
      <c r="R27" s="54">
        <v>70</v>
      </c>
      <c r="S27" s="54"/>
      <c r="T27" s="54"/>
      <c r="U27" s="143"/>
    </row>
    <row r="28" spans="1:20" ht="13.5">
      <c r="A28" s="65">
        <v>92</v>
      </c>
      <c r="B28" s="127" t="s">
        <v>340</v>
      </c>
      <c r="C28" s="122">
        <v>0.4375</v>
      </c>
      <c r="D28" s="54"/>
      <c r="E28" s="54">
        <v>56</v>
      </c>
      <c r="F28" s="54" t="s">
        <v>429</v>
      </c>
      <c r="G28" s="142" t="s">
        <v>430</v>
      </c>
      <c r="H28" s="54" t="s">
        <v>398</v>
      </c>
      <c r="I28" s="54"/>
      <c r="J28" s="40"/>
      <c r="K28" s="54"/>
      <c r="L28" s="54">
        <v>4</v>
      </c>
      <c r="M28" s="54" t="s">
        <v>239</v>
      </c>
      <c r="N28" s="90" t="s">
        <v>420</v>
      </c>
      <c r="O28" s="54">
        <v>20</v>
      </c>
      <c r="P28" s="54"/>
      <c r="Q28" s="40"/>
      <c r="R28" s="54">
        <v>45</v>
      </c>
      <c r="S28" s="54"/>
      <c r="T28" s="54"/>
    </row>
    <row r="29" spans="1:20" ht="13.5">
      <c r="A29" s="65">
        <v>87</v>
      </c>
      <c r="B29" s="127" t="s">
        <v>341</v>
      </c>
      <c r="C29" s="122">
        <v>0.4361111111111111</v>
      </c>
      <c r="D29" s="54">
        <v>16</v>
      </c>
      <c r="E29" s="54">
        <v>61</v>
      </c>
      <c r="F29" s="54" t="s">
        <v>431</v>
      </c>
      <c r="G29" s="142" t="s">
        <v>432</v>
      </c>
      <c r="H29" s="54" t="s">
        <v>433</v>
      </c>
      <c r="I29" s="54"/>
      <c r="J29" s="40"/>
      <c r="K29" s="54"/>
      <c r="L29" s="54">
        <v>1</v>
      </c>
      <c r="M29" s="54" t="s">
        <v>167</v>
      </c>
      <c r="N29" s="90"/>
      <c r="O29" s="54">
        <v>18</v>
      </c>
      <c r="P29" s="54"/>
      <c r="Q29" s="40"/>
      <c r="R29" s="54">
        <v>46</v>
      </c>
      <c r="S29" s="54"/>
      <c r="T29" s="54"/>
    </row>
    <row r="30" spans="1:20" ht="13.5">
      <c r="A30" s="65">
        <v>84.5</v>
      </c>
      <c r="B30" s="127" t="s">
        <v>342</v>
      </c>
      <c r="C30" s="122"/>
      <c r="D30" s="54"/>
      <c r="E30" s="54"/>
      <c r="F30" s="54"/>
      <c r="G30" s="142"/>
      <c r="H30" s="54"/>
      <c r="I30" s="54"/>
      <c r="J30" s="40"/>
      <c r="K30" s="40"/>
      <c r="L30" s="40"/>
      <c r="M30" s="40"/>
      <c r="N30" s="91"/>
      <c r="O30" s="54">
        <v>20</v>
      </c>
      <c r="P30" s="54">
        <v>68</v>
      </c>
      <c r="Q30" s="40"/>
      <c r="R30" s="40"/>
      <c r="S30" s="54"/>
      <c r="T30" s="54"/>
    </row>
    <row r="31" spans="1:20" ht="42">
      <c r="A31" s="65">
        <v>78</v>
      </c>
      <c r="B31" s="127" t="s">
        <v>228</v>
      </c>
      <c r="C31" s="122">
        <v>0.40972222222222227</v>
      </c>
      <c r="D31" s="54">
        <v>14.6</v>
      </c>
      <c r="E31" s="54">
        <v>59</v>
      </c>
      <c r="F31" s="54" t="s">
        <v>434</v>
      </c>
      <c r="G31" s="142" t="s">
        <v>435</v>
      </c>
      <c r="H31" s="54" t="s">
        <v>436</v>
      </c>
      <c r="I31" s="54"/>
      <c r="J31" s="40"/>
      <c r="K31" s="40"/>
      <c r="L31" s="54">
        <v>4</v>
      </c>
      <c r="M31" s="54" t="s">
        <v>239</v>
      </c>
      <c r="N31" s="90"/>
      <c r="O31" s="54">
        <v>21</v>
      </c>
      <c r="P31" s="54"/>
      <c r="Q31" s="40"/>
      <c r="R31" s="54">
        <v>40</v>
      </c>
      <c r="S31" s="54"/>
      <c r="T31" s="54"/>
    </row>
    <row r="32" spans="1:20" ht="40.5" customHeight="1">
      <c r="A32" s="65">
        <v>76.4</v>
      </c>
      <c r="B32" s="127" t="s">
        <v>243</v>
      </c>
      <c r="C32" s="122">
        <v>0.46527777777777773</v>
      </c>
      <c r="D32" s="54">
        <v>18.6</v>
      </c>
      <c r="E32" s="54">
        <v>65.6</v>
      </c>
      <c r="F32" s="142" t="s">
        <v>437</v>
      </c>
      <c r="G32" s="142" t="s">
        <v>438</v>
      </c>
      <c r="H32" s="54" t="s">
        <v>398</v>
      </c>
      <c r="I32" s="54">
        <v>3.2</v>
      </c>
      <c r="J32" s="40"/>
      <c r="K32" s="40"/>
      <c r="L32" s="40"/>
      <c r="M32" s="40" t="s">
        <v>439</v>
      </c>
      <c r="N32" s="145" t="s">
        <v>440</v>
      </c>
      <c r="O32" s="54">
        <v>21</v>
      </c>
      <c r="P32" s="54">
        <v>69.8</v>
      </c>
      <c r="Q32" s="40"/>
      <c r="R32" s="54">
        <v>37</v>
      </c>
      <c r="S32" s="54"/>
      <c r="T32" s="54"/>
    </row>
    <row r="33" spans="1:20" ht="69.75" customHeight="1">
      <c r="A33" s="65">
        <v>76</v>
      </c>
      <c r="B33" s="127" t="s">
        <v>343</v>
      </c>
      <c r="C33" s="122">
        <v>0.44375000000000003</v>
      </c>
      <c r="D33" s="54">
        <v>19.4</v>
      </c>
      <c r="E33" s="54">
        <v>65.7</v>
      </c>
      <c r="F33" s="142" t="s">
        <v>441</v>
      </c>
      <c r="G33" s="142"/>
      <c r="H33" s="54" t="s">
        <v>442</v>
      </c>
      <c r="I33" s="54"/>
      <c r="J33" s="40"/>
      <c r="K33" s="40"/>
      <c r="L33" s="54"/>
      <c r="M33" s="40"/>
      <c r="N33" s="142" t="s">
        <v>443</v>
      </c>
      <c r="O33" s="54">
        <v>23</v>
      </c>
      <c r="P33" s="54">
        <v>73</v>
      </c>
      <c r="Q33" s="40"/>
      <c r="R33" s="54">
        <v>43</v>
      </c>
      <c r="S33" s="54"/>
      <c r="T33" s="54"/>
    </row>
    <row r="34" spans="1:20" ht="13.5">
      <c r="A34" s="65">
        <v>75.5</v>
      </c>
      <c r="B34" s="127" t="s">
        <v>280</v>
      </c>
      <c r="C34" s="122"/>
      <c r="D34" s="54"/>
      <c r="E34" s="54"/>
      <c r="F34" s="54"/>
      <c r="G34" s="142"/>
      <c r="H34" s="54"/>
      <c r="I34" s="54"/>
      <c r="J34" s="40"/>
      <c r="K34" s="40"/>
      <c r="L34" s="65" t="s">
        <v>444</v>
      </c>
      <c r="M34" s="54" t="s">
        <v>239</v>
      </c>
      <c r="N34" s="90" t="s">
        <v>157</v>
      </c>
      <c r="O34" s="54">
        <v>20</v>
      </c>
      <c r="P34" s="54">
        <v>70</v>
      </c>
      <c r="Q34" s="40"/>
      <c r="R34" s="40">
        <v>45</v>
      </c>
      <c r="S34" s="54"/>
      <c r="T34" s="54"/>
    </row>
    <row r="35" spans="1:20" ht="13.5">
      <c r="A35" s="65">
        <v>65</v>
      </c>
      <c r="B35" s="127" t="s">
        <v>235</v>
      </c>
      <c r="C35" s="122" t="s">
        <v>445</v>
      </c>
      <c r="D35" s="54"/>
      <c r="E35" s="54"/>
      <c r="F35" s="54"/>
      <c r="G35" s="142"/>
      <c r="H35" s="54"/>
      <c r="I35" s="54"/>
      <c r="J35" s="40"/>
      <c r="K35" s="40"/>
      <c r="L35" s="54"/>
      <c r="M35" s="40"/>
      <c r="N35" s="90"/>
      <c r="O35" s="54">
        <v>19</v>
      </c>
      <c r="P35" s="54">
        <v>67</v>
      </c>
      <c r="Q35" s="40"/>
      <c r="R35" s="40"/>
      <c r="S35" s="40"/>
      <c r="T35" s="54"/>
    </row>
    <row r="36" spans="1:20" ht="27.75">
      <c r="A36" s="65">
        <v>61.2</v>
      </c>
      <c r="B36" s="127" t="s">
        <v>203</v>
      </c>
      <c r="C36" s="122">
        <v>0.40972222222222227</v>
      </c>
      <c r="D36" s="54">
        <v>14.2</v>
      </c>
      <c r="E36" s="54">
        <v>58</v>
      </c>
      <c r="F36" s="54" t="s">
        <v>431</v>
      </c>
      <c r="G36" s="142" t="s">
        <v>446</v>
      </c>
      <c r="H36" s="54" t="s">
        <v>398</v>
      </c>
      <c r="I36" s="54"/>
      <c r="J36" s="40"/>
      <c r="K36" s="40">
        <v>5</v>
      </c>
      <c r="L36" s="54">
        <v>2</v>
      </c>
      <c r="M36" s="54"/>
      <c r="N36" s="90" t="s">
        <v>420</v>
      </c>
      <c r="O36" s="54">
        <v>10</v>
      </c>
      <c r="P36" s="54"/>
      <c r="Q36" s="40"/>
      <c r="R36" s="54">
        <v>42</v>
      </c>
      <c r="S36" s="40"/>
      <c r="T36" s="54"/>
    </row>
    <row r="37" spans="1:20" ht="13.5">
      <c r="A37" s="65">
        <v>61</v>
      </c>
      <c r="B37" s="127" t="s">
        <v>344</v>
      </c>
      <c r="C37" s="122">
        <v>0.4166666666666667</v>
      </c>
      <c r="D37" s="54">
        <v>15</v>
      </c>
      <c r="E37" s="54"/>
      <c r="F37" s="54"/>
      <c r="G37" s="142" t="s">
        <v>447</v>
      </c>
      <c r="H37" s="54" t="s">
        <v>448</v>
      </c>
      <c r="I37" s="54"/>
      <c r="J37" s="40">
        <f>4/60</f>
        <v>0.06666666666666667</v>
      </c>
      <c r="K37" s="40"/>
      <c r="L37" s="54">
        <v>2</v>
      </c>
      <c r="M37" s="54"/>
      <c r="N37" s="90"/>
      <c r="O37" s="54">
        <v>22</v>
      </c>
      <c r="P37" s="54"/>
      <c r="Q37" s="40"/>
      <c r="R37" s="54" t="s">
        <v>449</v>
      </c>
      <c r="S37" s="40"/>
      <c r="T37" s="54"/>
    </row>
    <row r="38" spans="1:20" ht="55.5">
      <c r="A38" s="65">
        <v>60.5</v>
      </c>
      <c r="B38" s="127" t="s">
        <v>345</v>
      </c>
      <c r="C38" s="122">
        <v>0.41180555555555554</v>
      </c>
      <c r="D38" s="54">
        <v>19</v>
      </c>
      <c r="E38" s="54"/>
      <c r="F38" s="54" t="s">
        <v>431</v>
      </c>
      <c r="G38" s="142" t="s">
        <v>450</v>
      </c>
      <c r="H38" s="54" t="s">
        <v>451</v>
      </c>
      <c r="I38" s="54"/>
      <c r="J38" s="40"/>
      <c r="K38" s="40"/>
      <c r="L38" s="54"/>
      <c r="M38" s="54"/>
      <c r="N38" s="146" t="s">
        <v>452</v>
      </c>
      <c r="O38" s="40">
        <v>21.5</v>
      </c>
      <c r="P38" s="54"/>
      <c r="Q38" s="40"/>
      <c r="R38" s="54">
        <v>17.53</v>
      </c>
      <c r="S38" s="40"/>
      <c r="T38" s="54"/>
    </row>
    <row r="39" spans="1:21" ht="13.5">
      <c r="A39" s="65">
        <v>60.2</v>
      </c>
      <c r="B39" s="127" t="s">
        <v>346</v>
      </c>
      <c r="C39" s="122">
        <v>0.5416666666666666</v>
      </c>
      <c r="D39" s="54">
        <v>18.4</v>
      </c>
      <c r="E39" s="54"/>
      <c r="F39" s="54"/>
      <c r="G39" s="142"/>
      <c r="H39" s="54"/>
      <c r="I39" s="54"/>
      <c r="J39" s="40"/>
      <c r="K39" s="40"/>
      <c r="L39" s="54"/>
      <c r="M39" s="54"/>
      <c r="N39" s="90"/>
      <c r="O39" s="54">
        <v>22</v>
      </c>
      <c r="P39" s="54"/>
      <c r="Q39" s="40"/>
      <c r="R39" s="54"/>
      <c r="S39" s="40">
        <v>7</v>
      </c>
      <c r="T39" s="54"/>
      <c r="U39" s="143"/>
    </row>
    <row r="40" spans="1:20" ht="13.5">
      <c r="A40" s="65">
        <v>60</v>
      </c>
      <c r="B40" s="127" t="s">
        <v>194</v>
      </c>
      <c r="C40" s="122" t="s">
        <v>445</v>
      </c>
      <c r="D40" s="54"/>
      <c r="E40" s="54"/>
      <c r="F40" s="54"/>
      <c r="G40" s="142"/>
      <c r="H40" s="54"/>
      <c r="I40" s="54"/>
      <c r="J40" s="40"/>
      <c r="K40" s="54"/>
      <c r="L40" s="54"/>
      <c r="M40" s="54"/>
      <c r="N40" s="90"/>
      <c r="O40" s="54">
        <v>19</v>
      </c>
      <c r="P40" s="54">
        <v>66</v>
      </c>
      <c r="Q40" s="40"/>
      <c r="R40" s="54"/>
      <c r="S40" s="40"/>
      <c r="T40" s="54"/>
    </row>
    <row r="41" spans="1:20" ht="42">
      <c r="A41" s="65">
        <v>58.1</v>
      </c>
      <c r="B41" s="127" t="s">
        <v>225</v>
      </c>
      <c r="C41" s="122">
        <v>0.40277777777777773</v>
      </c>
      <c r="D41" s="54">
        <v>15.2</v>
      </c>
      <c r="E41" s="54">
        <v>59.3</v>
      </c>
      <c r="F41" s="54" t="s">
        <v>453</v>
      </c>
      <c r="G41" s="142" t="s">
        <v>454</v>
      </c>
      <c r="H41" s="54" t="s">
        <v>398</v>
      </c>
      <c r="I41" s="54">
        <v>14.7</v>
      </c>
      <c r="J41" s="40"/>
      <c r="K41" s="40"/>
      <c r="L41" s="54"/>
      <c r="M41" s="54" t="s">
        <v>455</v>
      </c>
      <c r="N41" s="90" t="s">
        <v>420</v>
      </c>
      <c r="O41" s="54">
        <v>19</v>
      </c>
      <c r="P41" s="54">
        <v>66</v>
      </c>
      <c r="Q41" s="40"/>
      <c r="R41" s="54">
        <v>27.6</v>
      </c>
      <c r="S41" s="40"/>
      <c r="T41" s="54"/>
    </row>
    <row r="42" spans="1:20" ht="13.5">
      <c r="A42" s="65">
        <v>57</v>
      </c>
      <c r="B42" s="127" t="s">
        <v>195</v>
      </c>
      <c r="C42" s="122"/>
      <c r="D42" s="54"/>
      <c r="E42" s="54"/>
      <c r="F42" s="54"/>
      <c r="G42" s="142"/>
      <c r="H42" s="54"/>
      <c r="I42" s="54"/>
      <c r="J42" s="40"/>
      <c r="K42" s="40"/>
      <c r="L42" s="54"/>
      <c r="M42" s="54"/>
      <c r="N42" s="90"/>
      <c r="O42" s="54">
        <v>20.6</v>
      </c>
      <c r="P42" s="54">
        <v>69</v>
      </c>
      <c r="Q42" s="40"/>
      <c r="R42" s="54"/>
      <c r="S42" s="40"/>
      <c r="T42" s="54"/>
    </row>
    <row r="43" spans="1:20" ht="13.5">
      <c r="A43" s="65">
        <v>55</v>
      </c>
      <c r="B43" s="127" t="s">
        <v>223</v>
      </c>
      <c r="C43" s="122">
        <v>0.5291666666666667</v>
      </c>
      <c r="D43" s="54">
        <v>21</v>
      </c>
      <c r="E43" s="54">
        <v>70</v>
      </c>
      <c r="F43" s="54"/>
      <c r="G43" s="142" t="s">
        <v>456</v>
      </c>
      <c r="H43" s="54"/>
      <c r="I43" s="54"/>
      <c r="J43" s="40"/>
      <c r="K43" s="40"/>
      <c r="L43" s="54"/>
      <c r="M43" s="54"/>
      <c r="N43" s="90"/>
      <c r="O43" s="54">
        <v>21.67</v>
      </c>
      <c r="P43" s="54">
        <v>71</v>
      </c>
      <c r="Q43" s="40"/>
      <c r="R43" s="54"/>
      <c r="S43" s="40"/>
      <c r="T43" s="54"/>
    </row>
    <row r="44" spans="1:21" ht="13.5">
      <c r="A44" s="65">
        <v>52.5</v>
      </c>
      <c r="B44" s="127" t="s">
        <v>347</v>
      </c>
      <c r="C44" s="122">
        <v>0.59375</v>
      </c>
      <c r="D44" s="54">
        <v>16</v>
      </c>
      <c r="E44" s="54">
        <v>61</v>
      </c>
      <c r="F44" s="54" t="s">
        <v>253</v>
      </c>
      <c r="G44" s="142" t="s">
        <v>457</v>
      </c>
      <c r="H44" s="54" t="s">
        <v>391</v>
      </c>
      <c r="I44" s="54"/>
      <c r="J44" s="40"/>
      <c r="K44" s="40"/>
      <c r="L44" s="54">
        <v>2</v>
      </c>
      <c r="M44" s="54" t="s">
        <v>239</v>
      </c>
      <c r="N44" s="90" t="s">
        <v>458</v>
      </c>
      <c r="O44" s="54">
        <v>21.5</v>
      </c>
      <c r="P44" s="54"/>
      <c r="Q44" s="40">
        <v>60</v>
      </c>
      <c r="R44" s="40"/>
      <c r="S44" s="40"/>
      <c r="T44" s="54"/>
      <c r="U44" s="143"/>
    </row>
    <row r="45" spans="1:20" ht="55.5">
      <c r="A45" s="65">
        <v>51.5</v>
      </c>
      <c r="B45" s="127" t="s">
        <v>196</v>
      </c>
      <c r="C45" s="122">
        <v>0.4270833333333333</v>
      </c>
      <c r="D45" s="54">
        <v>16</v>
      </c>
      <c r="E45" s="54"/>
      <c r="F45" s="142" t="s">
        <v>459</v>
      </c>
      <c r="G45" s="142" t="s">
        <v>460</v>
      </c>
      <c r="H45" s="54" t="s">
        <v>461</v>
      </c>
      <c r="I45" s="54"/>
      <c r="J45" s="40"/>
      <c r="K45" s="40"/>
      <c r="L45" s="40">
        <v>1</v>
      </c>
      <c r="M45" s="54" t="s">
        <v>462</v>
      </c>
      <c r="N45" s="146" t="s">
        <v>463</v>
      </c>
      <c r="O45" s="54">
        <v>21</v>
      </c>
      <c r="P45" s="54"/>
      <c r="Q45" s="40">
        <v>51</v>
      </c>
      <c r="R45" s="40"/>
      <c r="S45" s="40"/>
      <c r="T45" s="54"/>
    </row>
    <row r="46" spans="1:20" ht="27.75">
      <c r="A46" s="65">
        <v>43.5</v>
      </c>
      <c r="B46" s="127" t="s">
        <v>221</v>
      </c>
      <c r="C46" s="122">
        <v>0.4513888888888889</v>
      </c>
      <c r="D46" s="54">
        <v>13</v>
      </c>
      <c r="E46" s="54"/>
      <c r="F46" s="142" t="s">
        <v>413</v>
      </c>
      <c r="G46" s="142" t="s">
        <v>464</v>
      </c>
      <c r="H46" s="132">
        <v>0.3</v>
      </c>
      <c r="I46" s="54">
        <v>9</v>
      </c>
      <c r="J46" s="40"/>
      <c r="K46" s="40"/>
      <c r="L46" s="54"/>
      <c r="M46" s="54"/>
      <c r="N46" s="91"/>
      <c r="O46" s="54">
        <v>15</v>
      </c>
      <c r="P46" s="54"/>
      <c r="Q46" s="54">
        <v>20</v>
      </c>
      <c r="R46" s="40">
        <v>18</v>
      </c>
      <c r="S46" s="40"/>
      <c r="T46" s="54"/>
    </row>
    <row r="47" spans="1:20" ht="27.75">
      <c r="A47" s="65">
        <v>41</v>
      </c>
      <c r="B47" s="127" t="s">
        <v>267</v>
      </c>
      <c r="C47" s="122">
        <v>0.40972222222222227</v>
      </c>
      <c r="D47" s="54">
        <v>13</v>
      </c>
      <c r="E47" s="54">
        <v>55</v>
      </c>
      <c r="F47" s="142" t="s">
        <v>465</v>
      </c>
      <c r="G47" s="142" t="s">
        <v>466</v>
      </c>
      <c r="H47" s="54" t="s">
        <v>398</v>
      </c>
      <c r="I47" s="54">
        <v>6</v>
      </c>
      <c r="J47" s="40"/>
      <c r="K47" s="40"/>
      <c r="L47" s="54">
        <v>4</v>
      </c>
      <c r="M47" s="54" t="s">
        <v>239</v>
      </c>
      <c r="N47" s="91" t="s">
        <v>250</v>
      </c>
      <c r="O47" s="54">
        <v>23.2</v>
      </c>
      <c r="P47" s="54">
        <v>73.8</v>
      </c>
      <c r="Q47" s="54"/>
      <c r="R47" s="54">
        <v>28.1</v>
      </c>
      <c r="S47" s="40"/>
      <c r="T47" s="54"/>
    </row>
    <row r="48" spans="1:20" ht="13.5">
      <c r="A48" s="65">
        <v>40</v>
      </c>
      <c r="B48" s="127" t="s">
        <v>198</v>
      </c>
      <c r="C48" s="122">
        <v>0.45555555555555555</v>
      </c>
      <c r="D48" s="54"/>
      <c r="E48" s="54"/>
      <c r="F48" s="54"/>
      <c r="G48" s="142"/>
      <c r="H48" s="54"/>
      <c r="I48" s="54"/>
      <c r="J48" s="40"/>
      <c r="K48" s="40"/>
      <c r="L48" s="40"/>
      <c r="M48" s="40"/>
      <c r="N48" s="91"/>
      <c r="O48" s="54">
        <v>14.9</v>
      </c>
      <c r="P48" s="54"/>
      <c r="Q48" s="40">
        <v>72.5</v>
      </c>
      <c r="R48" s="54"/>
      <c r="S48" s="40"/>
      <c r="T48" s="54"/>
    </row>
    <row r="49" spans="1:20" ht="42">
      <c r="A49" s="65">
        <v>39</v>
      </c>
      <c r="B49" s="127" t="s">
        <v>348</v>
      </c>
      <c r="C49" s="122">
        <v>0.40069444444444446</v>
      </c>
      <c r="D49" s="54">
        <v>12.7</v>
      </c>
      <c r="E49" s="54">
        <v>55</v>
      </c>
      <c r="F49" s="142" t="s">
        <v>467</v>
      </c>
      <c r="G49" s="142" t="s">
        <v>468</v>
      </c>
      <c r="H49" s="54" t="s">
        <v>177</v>
      </c>
      <c r="I49" s="54">
        <v>8.2</v>
      </c>
      <c r="J49" s="40"/>
      <c r="K49" s="40"/>
      <c r="L49" s="54"/>
      <c r="M49" s="54" t="s">
        <v>167</v>
      </c>
      <c r="N49" s="91" t="s">
        <v>458</v>
      </c>
      <c r="O49" s="54">
        <v>23</v>
      </c>
      <c r="P49" s="54">
        <v>73.4</v>
      </c>
      <c r="Q49" s="40"/>
      <c r="R49" s="54">
        <v>22.3</v>
      </c>
      <c r="S49" s="40"/>
      <c r="T49" s="54"/>
    </row>
    <row r="50" spans="1:20" ht="27.75">
      <c r="A50" s="65">
        <v>38</v>
      </c>
      <c r="B50" s="127" t="s">
        <v>234</v>
      </c>
      <c r="C50" s="122">
        <v>0.40277777777777773</v>
      </c>
      <c r="D50" s="54">
        <v>15.7</v>
      </c>
      <c r="E50" s="54">
        <v>59.7</v>
      </c>
      <c r="F50" s="142" t="s">
        <v>469</v>
      </c>
      <c r="G50" s="142" t="s">
        <v>470</v>
      </c>
      <c r="H50" s="54" t="s">
        <v>451</v>
      </c>
      <c r="I50" s="54">
        <v>9.8</v>
      </c>
      <c r="J50" s="40"/>
      <c r="K50" s="40"/>
      <c r="L50" s="147" t="s">
        <v>444</v>
      </c>
      <c r="M50" s="40" t="s">
        <v>239</v>
      </c>
      <c r="N50" s="90" t="s">
        <v>157</v>
      </c>
      <c r="O50" s="54">
        <v>20</v>
      </c>
      <c r="P50" s="54">
        <v>68</v>
      </c>
      <c r="Q50" s="40">
        <v>27</v>
      </c>
      <c r="R50" s="54"/>
      <c r="S50" s="40"/>
      <c r="T50" s="54"/>
    </row>
    <row r="51" spans="1:20" ht="55.5">
      <c r="A51" s="65">
        <v>37</v>
      </c>
      <c r="B51" s="127" t="s">
        <v>349</v>
      </c>
      <c r="C51" s="122">
        <v>0.37847222222222227</v>
      </c>
      <c r="D51" s="54">
        <v>12.8</v>
      </c>
      <c r="E51" s="54">
        <v>55</v>
      </c>
      <c r="F51" s="142" t="s">
        <v>471</v>
      </c>
      <c r="G51" s="142" t="s">
        <v>472</v>
      </c>
      <c r="H51" s="54" t="s">
        <v>473</v>
      </c>
      <c r="I51" s="54">
        <v>5.1</v>
      </c>
      <c r="J51" s="40"/>
      <c r="K51" s="54"/>
      <c r="L51" s="54"/>
      <c r="M51" s="54" t="s">
        <v>167</v>
      </c>
      <c r="N51" s="90" t="s">
        <v>157</v>
      </c>
      <c r="O51" s="54">
        <v>22</v>
      </c>
      <c r="P51" s="54">
        <v>72</v>
      </c>
      <c r="Q51" s="40"/>
      <c r="R51" s="54">
        <v>26.1</v>
      </c>
      <c r="S51" s="40"/>
      <c r="T51" s="54"/>
    </row>
    <row r="52" spans="1:20" ht="13.5">
      <c r="A52" s="65">
        <v>35</v>
      </c>
      <c r="B52" s="127" t="s">
        <v>199</v>
      </c>
      <c r="C52" s="122">
        <v>0.3958333333333333</v>
      </c>
      <c r="D52" s="54">
        <v>21</v>
      </c>
      <c r="E52" s="54"/>
      <c r="F52" s="54" t="s">
        <v>474</v>
      </c>
      <c r="G52" s="142" t="s">
        <v>475</v>
      </c>
      <c r="H52" s="54" t="s">
        <v>391</v>
      </c>
      <c r="I52" s="54"/>
      <c r="J52" s="40"/>
      <c r="K52" s="40"/>
      <c r="L52" s="54">
        <v>2</v>
      </c>
      <c r="M52" s="54"/>
      <c r="N52" s="90" t="s">
        <v>157</v>
      </c>
      <c r="O52" s="54">
        <v>21</v>
      </c>
      <c r="P52" s="54"/>
      <c r="Q52" s="40" t="s">
        <v>476</v>
      </c>
      <c r="R52" s="54">
        <v>52.87</v>
      </c>
      <c r="S52" s="40"/>
      <c r="T52" s="54"/>
    </row>
    <row r="53" spans="1:20" ht="13.5">
      <c r="A53" s="65">
        <v>30.5</v>
      </c>
      <c r="B53" s="127" t="s">
        <v>350</v>
      </c>
      <c r="C53" s="122">
        <v>0.4375</v>
      </c>
      <c r="D53" s="54">
        <v>13</v>
      </c>
      <c r="E53" s="54">
        <v>56</v>
      </c>
      <c r="F53" s="54" t="s">
        <v>477</v>
      </c>
      <c r="G53" s="142" t="s">
        <v>478</v>
      </c>
      <c r="H53" s="65" t="s">
        <v>451</v>
      </c>
      <c r="I53" s="54"/>
      <c r="J53" s="40"/>
      <c r="K53" s="40"/>
      <c r="L53" s="54"/>
      <c r="M53" s="54"/>
      <c r="N53" s="91"/>
      <c r="O53" s="54">
        <v>20.65</v>
      </c>
      <c r="P53" s="54"/>
      <c r="Q53" s="54"/>
      <c r="R53" s="40">
        <v>42</v>
      </c>
      <c r="S53" s="40"/>
      <c r="T53" s="54"/>
    </row>
    <row r="54" spans="1:20" ht="13.5">
      <c r="A54" s="65">
        <v>30.4</v>
      </c>
      <c r="B54" s="127" t="s">
        <v>351</v>
      </c>
      <c r="C54" s="122" t="s">
        <v>445</v>
      </c>
      <c r="D54" s="54"/>
      <c r="E54" s="54"/>
      <c r="F54" s="54"/>
      <c r="G54" s="142"/>
      <c r="H54" s="54"/>
      <c r="I54" s="54"/>
      <c r="J54" s="40"/>
      <c r="K54" s="40"/>
      <c r="L54" s="54"/>
      <c r="M54" s="54"/>
      <c r="N54" s="90"/>
      <c r="O54" s="54">
        <v>20.5</v>
      </c>
      <c r="P54" s="54">
        <v>69</v>
      </c>
      <c r="Q54" s="40"/>
      <c r="R54" s="54"/>
      <c r="S54" s="40"/>
      <c r="T54" s="54"/>
    </row>
    <row r="55" spans="1:20" ht="13.5">
      <c r="A55" s="65">
        <v>28</v>
      </c>
      <c r="B55" s="127" t="s">
        <v>241</v>
      </c>
      <c r="C55" s="122">
        <v>0.3854166666666667</v>
      </c>
      <c r="D55" s="54"/>
      <c r="E55" s="54"/>
      <c r="F55" s="54"/>
      <c r="G55" s="142"/>
      <c r="H55" s="54" t="s">
        <v>479</v>
      </c>
      <c r="I55" s="54"/>
      <c r="J55" s="40"/>
      <c r="K55" s="40"/>
      <c r="L55" s="54"/>
      <c r="M55" s="54"/>
      <c r="N55" s="91"/>
      <c r="O55" s="54">
        <v>19.2</v>
      </c>
      <c r="P55" s="54"/>
      <c r="Q55" s="40">
        <v>37</v>
      </c>
      <c r="R55" s="54"/>
      <c r="S55" s="54"/>
      <c r="T55" s="54"/>
    </row>
    <row r="56" spans="1:20" ht="27.75">
      <c r="A56" s="65">
        <v>25.4</v>
      </c>
      <c r="B56" s="127" t="s">
        <v>204</v>
      </c>
      <c r="C56" s="122">
        <v>0.4138888888888889</v>
      </c>
      <c r="D56" s="54">
        <v>16.3</v>
      </c>
      <c r="E56" s="54"/>
      <c r="F56" s="142" t="s">
        <v>480</v>
      </c>
      <c r="G56" s="146" t="s">
        <v>481</v>
      </c>
      <c r="H56" s="148">
        <v>0.75</v>
      </c>
      <c r="I56" s="54"/>
      <c r="J56" s="40">
        <f>6.6/1000</f>
        <v>0.0066</v>
      </c>
      <c r="K56" s="40"/>
      <c r="L56" s="54"/>
      <c r="M56" s="54" t="s">
        <v>167</v>
      </c>
      <c r="N56" s="91"/>
      <c r="O56" s="54">
        <v>17.2</v>
      </c>
      <c r="P56" s="54"/>
      <c r="Q56" s="54"/>
      <c r="R56" s="40">
        <v>35</v>
      </c>
      <c r="S56" s="54"/>
      <c r="T56" s="54"/>
    </row>
    <row r="57" spans="1:20" ht="13.5">
      <c r="A57" s="65">
        <v>22</v>
      </c>
      <c r="B57" s="127" t="s">
        <v>352</v>
      </c>
      <c r="C57" s="122">
        <v>0.3958333333333333</v>
      </c>
      <c r="D57" s="40">
        <v>15.4</v>
      </c>
      <c r="E57" s="40"/>
      <c r="F57" s="40"/>
      <c r="G57" s="142"/>
      <c r="H57" s="65" t="s">
        <v>482</v>
      </c>
      <c r="I57" s="54">
        <v>3.9</v>
      </c>
      <c r="J57" s="40"/>
      <c r="K57" s="40"/>
      <c r="L57" s="54"/>
      <c r="M57" s="54"/>
      <c r="N57" s="90"/>
      <c r="O57" s="54">
        <v>16</v>
      </c>
      <c r="P57" s="54"/>
      <c r="Q57" s="54"/>
      <c r="R57" s="54">
        <v>12</v>
      </c>
      <c r="S57" s="40"/>
      <c r="T57" s="54"/>
    </row>
    <row r="58" spans="1:20" ht="58.5" customHeight="1">
      <c r="A58" s="65">
        <v>19.5</v>
      </c>
      <c r="B58" s="127" t="s">
        <v>265</v>
      </c>
      <c r="C58" s="122">
        <v>0.38680555555555557</v>
      </c>
      <c r="D58" s="54"/>
      <c r="E58" s="54"/>
      <c r="F58" s="142" t="s">
        <v>483</v>
      </c>
      <c r="G58" s="142" t="s">
        <v>484</v>
      </c>
      <c r="H58" s="65"/>
      <c r="I58" s="40"/>
      <c r="J58" s="40"/>
      <c r="K58" s="40"/>
      <c r="L58" s="54"/>
      <c r="M58" s="40"/>
      <c r="N58" s="90"/>
      <c r="O58" s="54"/>
      <c r="P58" s="54"/>
      <c r="Q58" s="40"/>
      <c r="R58" s="54"/>
      <c r="S58" s="40"/>
      <c r="T58" s="54"/>
    </row>
    <row r="59" spans="1:21" ht="42.75" customHeight="1">
      <c r="A59" s="65">
        <v>19</v>
      </c>
      <c r="B59" s="127" t="s">
        <v>202</v>
      </c>
      <c r="C59" s="122">
        <v>0.4847222222222222</v>
      </c>
      <c r="D59" s="54">
        <v>15</v>
      </c>
      <c r="E59" s="54">
        <v>59</v>
      </c>
      <c r="F59" s="142" t="s">
        <v>485</v>
      </c>
      <c r="G59" s="142" t="s">
        <v>486</v>
      </c>
      <c r="H59" s="54" t="s">
        <v>173</v>
      </c>
      <c r="I59" s="54"/>
      <c r="J59" s="40">
        <f>2.3/1000</f>
        <v>0.0023</v>
      </c>
      <c r="K59" s="40"/>
      <c r="L59" s="54">
        <v>4</v>
      </c>
      <c r="M59" s="54" t="s">
        <v>156</v>
      </c>
      <c r="N59" s="91"/>
      <c r="O59" s="54">
        <v>20.4</v>
      </c>
      <c r="P59" s="54"/>
      <c r="Q59" s="40"/>
      <c r="S59" s="40"/>
      <c r="T59" s="54">
        <v>15.17</v>
      </c>
      <c r="U59" s="143"/>
    </row>
    <row r="60" spans="1:21" ht="46.5" customHeight="1">
      <c r="A60" s="65">
        <v>18.3</v>
      </c>
      <c r="B60" s="127" t="s">
        <v>248</v>
      </c>
      <c r="C60" s="122">
        <v>0.4305555555555556</v>
      </c>
      <c r="D60" s="54">
        <v>17</v>
      </c>
      <c r="E60" s="54">
        <v>62.8</v>
      </c>
      <c r="F60" s="142" t="s">
        <v>487</v>
      </c>
      <c r="G60" s="90"/>
      <c r="H60" s="54" t="s">
        <v>177</v>
      </c>
      <c r="I60" s="54"/>
      <c r="J60" s="40"/>
      <c r="K60" s="40"/>
      <c r="L60" s="40">
        <v>1.5</v>
      </c>
      <c r="M60" s="40" t="s">
        <v>167</v>
      </c>
      <c r="N60" s="91" t="s">
        <v>157</v>
      </c>
      <c r="O60" s="54">
        <v>20</v>
      </c>
      <c r="P60" s="54">
        <v>68</v>
      </c>
      <c r="Q60" s="40"/>
      <c r="R60" s="40">
        <v>49</v>
      </c>
      <c r="T60" s="54">
        <v>7.5</v>
      </c>
      <c r="U60" s="143"/>
    </row>
    <row r="61" spans="1:21" ht="54" customHeight="1">
      <c r="A61" s="65">
        <v>17</v>
      </c>
      <c r="B61" s="127" t="s">
        <v>353</v>
      </c>
      <c r="C61" s="122">
        <v>0.5104166666666666</v>
      </c>
      <c r="D61" s="54">
        <v>21</v>
      </c>
      <c r="E61" s="54"/>
      <c r="F61" s="54" t="s">
        <v>488</v>
      </c>
      <c r="G61" s="142" t="s">
        <v>489</v>
      </c>
      <c r="H61" s="65" t="s">
        <v>173</v>
      </c>
      <c r="I61" s="54"/>
      <c r="J61" s="40"/>
      <c r="K61" s="40"/>
      <c r="L61" s="54">
        <v>3</v>
      </c>
      <c r="M61" s="54" t="s">
        <v>490</v>
      </c>
      <c r="N61" s="142" t="s">
        <v>491</v>
      </c>
      <c r="O61" s="54">
        <v>21</v>
      </c>
      <c r="P61" s="54"/>
      <c r="Q61" s="40"/>
      <c r="R61" s="54" t="s">
        <v>492</v>
      </c>
      <c r="S61" s="40"/>
      <c r="T61" s="54"/>
      <c r="U61" s="123"/>
    </row>
    <row r="62" spans="1:20" ht="111.75" customHeight="1">
      <c r="A62" s="65">
        <v>13</v>
      </c>
      <c r="B62" s="127" t="s">
        <v>372</v>
      </c>
      <c r="C62" s="122">
        <v>0.3972222222222222</v>
      </c>
      <c r="D62" s="54">
        <v>11.7</v>
      </c>
      <c r="E62" s="54">
        <v>55</v>
      </c>
      <c r="F62" s="142" t="s">
        <v>493</v>
      </c>
      <c r="G62" s="142" t="s">
        <v>494</v>
      </c>
      <c r="H62" s="65"/>
      <c r="J62" s="40">
        <f>5.7/1000</f>
        <v>0.0057</v>
      </c>
      <c r="K62" s="40"/>
      <c r="L62" s="54">
        <v>5</v>
      </c>
      <c r="M62" s="40" t="s">
        <v>455</v>
      </c>
      <c r="N62" s="142" t="s">
        <v>495</v>
      </c>
      <c r="O62" s="54">
        <v>22</v>
      </c>
      <c r="P62" s="54"/>
      <c r="Q62" s="54"/>
      <c r="R62" s="54">
        <v>5.567</v>
      </c>
      <c r="S62" s="40"/>
      <c r="T62" s="54"/>
    </row>
    <row r="63" spans="1:20" ht="55.5">
      <c r="A63" s="65">
        <v>11.5</v>
      </c>
      <c r="B63" s="127" t="s">
        <v>218</v>
      </c>
      <c r="C63" s="122">
        <v>0.40277777777777773</v>
      </c>
      <c r="D63" s="54">
        <v>15</v>
      </c>
      <c r="E63" s="54"/>
      <c r="F63" s="142" t="s">
        <v>496</v>
      </c>
      <c r="G63" s="142" t="s">
        <v>497</v>
      </c>
      <c r="H63" s="65" t="s">
        <v>498</v>
      </c>
      <c r="I63" s="40"/>
      <c r="J63" s="40">
        <v>0.0012</v>
      </c>
      <c r="K63" s="40"/>
      <c r="L63" s="54">
        <v>2</v>
      </c>
      <c r="M63" s="54" t="s">
        <v>239</v>
      </c>
      <c r="N63" s="90" t="s">
        <v>420</v>
      </c>
      <c r="O63" s="54">
        <v>20</v>
      </c>
      <c r="P63" s="54"/>
      <c r="Q63" s="40"/>
      <c r="R63" s="54">
        <v>42.3</v>
      </c>
      <c r="S63" s="40"/>
      <c r="T63" s="54"/>
    </row>
    <row r="64" spans="1:20" ht="13.5">
      <c r="A64" s="65">
        <v>9</v>
      </c>
      <c r="B64" s="128" t="s">
        <v>354</v>
      </c>
      <c r="C64" s="122">
        <v>0.579861111111111</v>
      </c>
      <c r="D64" s="54">
        <v>19.9</v>
      </c>
      <c r="E64" s="54">
        <v>67.8</v>
      </c>
      <c r="F64" s="54" t="s">
        <v>499</v>
      </c>
      <c r="G64" s="142" t="s">
        <v>500</v>
      </c>
      <c r="H64" s="65" t="s">
        <v>498</v>
      </c>
      <c r="I64" s="54">
        <v>7</v>
      </c>
      <c r="J64" s="40"/>
      <c r="K64" s="40"/>
      <c r="L64" s="40"/>
      <c r="M64" s="40" t="s">
        <v>490</v>
      </c>
      <c r="N64" s="91" t="s">
        <v>157</v>
      </c>
      <c r="O64" s="54">
        <v>16</v>
      </c>
      <c r="P64" s="54"/>
      <c r="Q64" s="40">
        <f>AVERAGE(115.24,110.16,120.32)</f>
        <v>115.24</v>
      </c>
      <c r="R64" s="54"/>
      <c r="S64" s="40"/>
      <c r="T64" s="54"/>
    </row>
    <row r="65" spans="1:21" ht="55.5">
      <c r="A65" s="65">
        <v>7.3</v>
      </c>
      <c r="B65" s="128" t="s">
        <v>355</v>
      </c>
      <c r="C65" s="122">
        <v>0.4479166666666667</v>
      </c>
      <c r="D65" s="54"/>
      <c r="E65" s="54"/>
      <c r="F65" s="142" t="s">
        <v>501</v>
      </c>
      <c r="G65" s="142" t="s">
        <v>502</v>
      </c>
      <c r="H65" s="65"/>
      <c r="I65" s="54"/>
      <c r="J65" s="40"/>
      <c r="K65" s="40"/>
      <c r="L65" s="54"/>
      <c r="M65" s="40"/>
      <c r="N65" s="91" t="s">
        <v>458</v>
      </c>
      <c r="O65" s="54"/>
      <c r="P65" s="54"/>
      <c r="Q65" s="40"/>
      <c r="S65" s="40"/>
      <c r="T65" s="54">
        <v>20</v>
      </c>
      <c r="U65" s="143"/>
    </row>
    <row r="66" spans="1:20" ht="13.5">
      <c r="A66" s="65">
        <v>6.8</v>
      </c>
      <c r="B66" s="128" t="s">
        <v>356</v>
      </c>
      <c r="C66" s="122" t="s">
        <v>445</v>
      </c>
      <c r="D66" s="54"/>
      <c r="E66" s="54"/>
      <c r="F66" s="54"/>
      <c r="G66" s="142"/>
      <c r="H66" s="65"/>
      <c r="I66" s="40"/>
      <c r="J66" s="40"/>
      <c r="K66" s="40"/>
      <c r="L66" s="40"/>
      <c r="M66" s="54"/>
      <c r="N66" s="90"/>
      <c r="O66" s="54">
        <v>20</v>
      </c>
      <c r="P66" s="54">
        <v>68</v>
      </c>
      <c r="Q66" s="40"/>
      <c r="R66" s="54"/>
      <c r="S66" s="40"/>
      <c r="T66" s="54"/>
    </row>
    <row r="67" spans="1:20" ht="13.5">
      <c r="A67" s="65">
        <v>5.7</v>
      </c>
      <c r="B67" s="128" t="s">
        <v>357</v>
      </c>
      <c r="C67" s="122">
        <v>0.4923611111111111</v>
      </c>
      <c r="D67" s="54"/>
      <c r="E67" s="54"/>
      <c r="F67" s="54"/>
      <c r="G67" s="142"/>
      <c r="H67" s="65" t="s">
        <v>173</v>
      </c>
      <c r="I67" s="54"/>
      <c r="J67" s="40"/>
      <c r="K67" s="54"/>
      <c r="L67" s="54"/>
      <c r="M67" s="54"/>
      <c r="N67" s="90"/>
      <c r="O67" s="54">
        <v>18</v>
      </c>
      <c r="P67" s="54"/>
      <c r="Q67" s="54"/>
      <c r="R67" s="54"/>
      <c r="S67" s="40"/>
      <c r="T67" s="54"/>
    </row>
    <row r="68" spans="1:21" ht="27.75">
      <c r="A68" s="65">
        <v>5.6</v>
      </c>
      <c r="B68" s="128" t="s">
        <v>358</v>
      </c>
      <c r="C68" s="122">
        <v>0.4375</v>
      </c>
      <c r="D68" s="54">
        <v>23.3</v>
      </c>
      <c r="E68" s="54">
        <v>74</v>
      </c>
      <c r="F68" s="142" t="s">
        <v>503</v>
      </c>
      <c r="G68" s="142" t="s">
        <v>504</v>
      </c>
      <c r="H68" s="65" t="s">
        <v>451</v>
      </c>
      <c r="I68" s="40"/>
      <c r="J68" s="40"/>
      <c r="K68" s="40">
        <v>5.2</v>
      </c>
      <c r="L68" s="54"/>
      <c r="M68" s="54" t="s">
        <v>239</v>
      </c>
      <c r="N68" s="90"/>
      <c r="O68" s="54">
        <v>17.3</v>
      </c>
      <c r="P68" s="54">
        <v>63.2</v>
      </c>
      <c r="Q68" s="40"/>
      <c r="R68" s="40">
        <v>46.67</v>
      </c>
      <c r="S68" s="40"/>
      <c r="T68" s="54"/>
      <c r="U68" s="143"/>
    </row>
    <row r="69" spans="1:21" ht="42">
      <c r="A69" s="65">
        <v>3.2</v>
      </c>
      <c r="B69" s="128" t="s">
        <v>359</v>
      </c>
      <c r="C69" s="122">
        <v>0.4583333333333333</v>
      </c>
      <c r="D69" s="54">
        <v>14</v>
      </c>
      <c r="E69" s="54">
        <v>57</v>
      </c>
      <c r="F69" s="142" t="s">
        <v>505</v>
      </c>
      <c r="G69" s="142" t="s">
        <v>506</v>
      </c>
      <c r="H69" s="65" t="s">
        <v>173</v>
      </c>
      <c r="I69" s="54"/>
      <c r="J69" s="54"/>
      <c r="K69" s="54"/>
      <c r="L69" s="54"/>
      <c r="M69" s="54"/>
      <c r="N69" s="90" t="s">
        <v>157</v>
      </c>
      <c r="O69" s="54">
        <v>17.64</v>
      </c>
      <c r="P69" s="54">
        <v>63.75</v>
      </c>
      <c r="Q69" s="40"/>
      <c r="R69" s="54">
        <v>54.2</v>
      </c>
      <c r="S69" s="40"/>
      <c r="T69" s="54"/>
      <c r="U69" s="143"/>
    </row>
    <row r="70" spans="1:20" ht="73.5" customHeight="1">
      <c r="A70" s="65">
        <v>2.9</v>
      </c>
      <c r="B70" s="128" t="s">
        <v>360</v>
      </c>
      <c r="C70" s="122"/>
      <c r="D70" s="54">
        <v>16.67</v>
      </c>
      <c r="E70" s="54">
        <v>62</v>
      </c>
      <c r="F70" s="142" t="s">
        <v>507</v>
      </c>
      <c r="G70" s="142" t="s">
        <v>508</v>
      </c>
      <c r="H70" s="65" t="s">
        <v>451</v>
      </c>
      <c r="I70" s="54" t="s">
        <v>509</v>
      </c>
      <c r="J70" s="54"/>
      <c r="K70" s="54" t="s">
        <v>510</v>
      </c>
      <c r="L70" s="54">
        <v>2</v>
      </c>
      <c r="M70" s="54"/>
      <c r="N70" s="90" t="s">
        <v>458</v>
      </c>
      <c r="O70" s="54">
        <v>18.5</v>
      </c>
      <c r="P70" s="54">
        <v>65</v>
      </c>
      <c r="Q70" s="40"/>
      <c r="R70" s="40">
        <v>94</v>
      </c>
      <c r="S70" s="54"/>
      <c r="T70" s="54"/>
    </row>
    <row r="71" spans="1:21" ht="13.5">
      <c r="A71" s="65">
        <v>0.5</v>
      </c>
      <c r="B71" s="128" t="s">
        <v>361</v>
      </c>
      <c r="C71" s="122">
        <v>0.4847222222222222</v>
      </c>
      <c r="D71" s="54">
        <v>15.5</v>
      </c>
      <c r="E71" s="54">
        <v>60</v>
      </c>
      <c r="F71" s="54" t="s">
        <v>511</v>
      </c>
      <c r="G71" s="142"/>
      <c r="H71" s="54"/>
      <c r="I71" s="54"/>
      <c r="J71" s="54">
        <v>0.0038</v>
      </c>
      <c r="K71" s="54"/>
      <c r="L71" s="54">
        <v>4</v>
      </c>
      <c r="M71" s="54" t="s">
        <v>167</v>
      </c>
      <c r="N71" s="90"/>
      <c r="O71" s="54">
        <v>21</v>
      </c>
      <c r="P71" s="54">
        <v>70</v>
      </c>
      <c r="Q71" s="54"/>
      <c r="R71" s="54">
        <v>41</v>
      </c>
      <c r="S71" s="54"/>
      <c r="T71" s="54"/>
      <c r="U71" s="143"/>
    </row>
    <row r="72" spans="1:20" ht="42">
      <c r="A72" s="42" t="s">
        <v>295</v>
      </c>
      <c r="B72" s="128" t="s">
        <v>201</v>
      </c>
      <c r="C72" s="122">
        <v>0.46458333333333335</v>
      </c>
      <c r="D72" s="54"/>
      <c r="E72" s="54">
        <v>59</v>
      </c>
      <c r="F72" s="142" t="s">
        <v>512</v>
      </c>
      <c r="G72" s="142" t="s">
        <v>513</v>
      </c>
      <c r="H72" s="54" t="s">
        <v>451</v>
      </c>
      <c r="I72" s="54"/>
      <c r="J72" s="54"/>
      <c r="K72" s="54"/>
      <c r="L72" s="54"/>
      <c r="M72" s="54" t="s">
        <v>245</v>
      </c>
      <c r="N72" s="90" t="s">
        <v>157</v>
      </c>
      <c r="O72" s="54">
        <v>15</v>
      </c>
      <c r="P72" s="54">
        <v>9</v>
      </c>
      <c r="Q72" s="54"/>
      <c r="R72" s="54">
        <v>39</v>
      </c>
      <c r="S72" s="54"/>
      <c r="T72" s="54"/>
    </row>
    <row r="73" spans="1:20" ht="42">
      <c r="A73" s="42" t="s">
        <v>296</v>
      </c>
      <c r="B73" s="128" t="s">
        <v>373</v>
      </c>
      <c r="C73" s="122">
        <v>0.4548611111111111</v>
      </c>
      <c r="D73" s="54">
        <v>16</v>
      </c>
      <c r="E73" s="54"/>
      <c r="F73" s="54" t="s">
        <v>431</v>
      </c>
      <c r="G73" s="142" t="s">
        <v>514</v>
      </c>
      <c r="H73" s="54" t="s">
        <v>498</v>
      </c>
      <c r="I73" s="54">
        <v>8.7</v>
      </c>
      <c r="J73" s="54"/>
      <c r="K73" s="54"/>
      <c r="L73" s="54"/>
      <c r="M73" s="54"/>
      <c r="N73" s="90" t="s">
        <v>458</v>
      </c>
      <c r="O73" s="54">
        <v>20.6</v>
      </c>
      <c r="P73" s="54">
        <v>69</v>
      </c>
      <c r="Q73" s="54"/>
      <c r="R73" s="54"/>
      <c r="S73" s="54"/>
      <c r="T73" s="54"/>
    </row>
    <row r="74" spans="1:20" ht="42">
      <c r="A74" s="43" t="s">
        <v>303</v>
      </c>
      <c r="B74" s="128" t="s">
        <v>364</v>
      </c>
      <c r="C74" s="23">
        <v>0.5027777777777778</v>
      </c>
      <c r="D74" s="24">
        <v>20</v>
      </c>
      <c r="E74" s="24">
        <v>68</v>
      </c>
      <c r="F74" s="45" t="s">
        <v>515</v>
      </c>
      <c r="G74" s="45" t="s">
        <v>516</v>
      </c>
      <c r="H74" s="24" t="s">
        <v>498</v>
      </c>
      <c r="I74" s="24"/>
      <c r="J74" s="24"/>
      <c r="K74" s="24">
        <v>6.9</v>
      </c>
      <c r="L74" s="24">
        <v>2</v>
      </c>
      <c r="M74" s="24" t="s">
        <v>245</v>
      </c>
      <c r="N74" s="149" t="s">
        <v>458</v>
      </c>
      <c r="O74" s="24">
        <v>20</v>
      </c>
      <c r="P74" s="24"/>
      <c r="Q74" s="24">
        <v>18.5</v>
      </c>
      <c r="R74" s="24"/>
      <c r="S74" s="24"/>
      <c r="T74" s="24"/>
    </row>
    <row r="75" spans="1:20" ht="27.75">
      <c r="A75" s="43" t="s">
        <v>308</v>
      </c>
      <c r="B75" s="128" t="s">
        <v>365</v>
      </c>
      <c r="C75" s="23">
        <v>0.4513888888888889</v>
      </c>
      <c r="D75" s="24">
        <v>16</v>
      </c>
      <c r="E75" s="24"/>
      <c r="F75" s="45" t="s">
        <v>517</v>
      </c>
      <c r="G75" s="45" t="s">
        <v>518</v>
      </c>
      <c r="H75" s="24" t="s">
        <v>482</v>
      </c>
      <c r="I75" s="24" t="s">
        <v>519</v>
      </c>
      <c r="J75" s="24"/>
      <c r="K75" s="24"/>
      <c r="L75" s="24"/>
      <c r="M75" s="24"/>
      <c r="N75" s="149" t="s">
        <v>420</v>
      </c>
      <c r="O75" s="24">
        <v>16</v>
      </c>
      <c r="P75" s="24">
        <v>60.08</v>
      </c>
      <c r="Q75" s="24"/>
      <c r="R75" s="24">
        <v>60</v>
      </c>
      <c r="S75" s="24"/>
      <c r="T75" s="24"/>
    </row>
    <row r="76" spans="1:20" ht="42">
      <c r="A76" s="43" t="s">
        <v>304</v>
      </c>
      <c r="B76" s="128" t="s">
        <v>366</v>
      </c>
      <c r="C76" s="23">
        <v>0.3958333333333333</v>
      </c>
      <c r="D76" s="24">
        <v>21.5</v>
      </c>
      <c r="E76" s="24">
        <v>68</v>
      </c>
      <c r="F76" s="45" t="s">
        <v>520</v>
      </c>
      <c r="G76" s="45" t="s">
        <v>521</v>
      </c>
      <c r="H76" s="24" t="s">
        <v>479</v>
      </c>
      <c r="I76" s="24"/>
      <c r="J76" s="24"/>
      <c r="K76" s="24"/>
      <c r="L76" s="24" t="s">
        <v>522</v>
      </c>
      <c r="M76" s="24"/>
      <c r="N76" s="149"/>
      <c r="O76" s="24">
        <v>22</v>
      </c>
      <c r="P76" s="24">
        <v>71</v>
      </c>
      <c r="Q76" s="24"/>
      <c r="R76" s="24">
        <v>58</v>
      </c>
      <c r="S76" s="24"/>
      <c r="T76" s="24"/>
    </row>
    <row r="77" spans="1:20" ht="42">
      <c r="A77" s="43" t="s">
        <v>281</v>
      </c>
      <c r="B77" s="128" t="s">
        <v>367</v>
      </c>
      <c r="C77" s="24" t="s">
        <v>445</v>
      </c>
      <c r="D77" s="24"/>
      <c r="E77" s="24"/>
      <c r="F77" s="24"/>
      <c r="G77" s="45" t="s">
        <v>523</v>
      </c>
      <c r="H77" s="24" t="s">
        <v>479</v>
      </c>
      <c r="I77" s="24">
        <v>3</v>
      </c>
      <c r="J77" s="24"/>
      <c r="K77" s="24"/>
      <c r="L77" s="24">
        <v>2</v>
      </c>
      <c r="M77" s="24" t="s">
        <v>239</v>
      </c>
      <c r="N77" s="149"/>
      <c r="O77" s="24">
        <v>23</v>
      </c>
      <c r="P77" s="24"/>
      <c r="Q77" s="24">
        <v>80</v>
      </c>
      <c r="R77" s="24"/>
      <c r="S77" s="24"/>
      <c r="T77" s="24"/>
    </row>
    <row r="78" spans="1:20" ht="13.5">
      <c r="A78" s="43" t="s">
        <v>282</v>
      </c>
      <c r="B78" s="128" t="s">
        <v>368</v>
      </c>
      <c r="C78" s="23">
        <v>0.4305555555555556</v>
      </c>
      <c r="D78" s="24">
        <v>14</v>
      </c>
      <c r="E78" s="24"/>
      <c r="F78" s="24"/>
      <c r="G78" s="45" t="s">
        <v>524</v>
      </c>
      <c r="H78" s="24" t="s">
        <v>177</v>
      </c>
      <c r="I78" s="24"/>
      <c r="J78" s="24"/>
      <c r="K78" s="24"/>
      <c r="L78" s="24">
        <v>3</v>
      </c>
      <c r="M78" s="24"/>
      <c r="N78" s="149"/>
      <c r="O78" s="24">
        <v>15</v>
      </c>
      <c r="P78" s="24"/>
      <c r="Q78" s="24"/>
      <c r="R78" s="24">
        <v>87</v>
      </c>
      <c r="S78" s="24"/>
      <c r="T78" s="24"/>
    </row>
    <row r="79" spans="1:21" ht="13.5">
      <c r="A79" s="43" t="s">
        <v>305</v>
      </c>
      <c r="B79" s="128" t="s">
        <v>369</v>
      </c>
      <c r="C79" s="24" t="s">
        <v>525</v>
      </c>
      <c r="D79" s="24">
        <v>17.3</v>
      </c>
      <c r="E79" s="24"/>
      <c r="F79" s="24" t="s">
        <v>526</v>
      </c>
      <c r="G79" s="45"/>
      <c r="H79" s="24" t="s">
        <v>527</v>
      </c>
      <c r="I79" s="24">
        <v>3.2</v>
      </c>
      <c r="J79" s="24"/>
      <c r="K79" s="24"/>
      <c r="L79" s="24" t="s">
        <v>528</v>
      </c>
      <c r="M79" s="24"/>
      <c r="N79" s="149" t="s">
        <v>458</v>
      </c>
      <c r="O79" s="24"/>
      <c r="P79" s="24"/>
      <c r="Q79" s="24"/>
      <c r="R79" s="24">
        <v>60</v>
      </c>
      <c r="S79" s="24"/>
      <c r="T79" s="24"/>
      <c r="U79" s="143"/>
    </row>
    <row r="80" spans="1:20" ht="58.5" customHeight="1">
      <c r="A80" s="43" t="s">
        <v>292</v>
      </c>
      <c r="B80" s="128" t="s">
        <v>371</v>
      </c>
      <c r="C80" s="23">
        <v>0.4305555555555556</v>
      </c>
      <c r="D80" s="24">
        <v>17</v>
      </c>
      <c r="E80" s="24"/>
      <c r="F80" s="45" t="s">
        <v>532</v>
      </c>
      <c r="G80" s="45" t="s">
        <v>533</v>
      </c>
      <c r="H80" s="24" t="s">
        <v>534</v>
      </c>
      <c r="I80" s="24"/>
      <c r="J80" s="24"/>
      <c r="K80" s="24"/>
      <c r="L80" s="24">
        <v>4</v>
      </c>
      <c r="M80" s="24" t="s">
        <v>239</v>
      </c>
      <c r="N80" s="149" t="s">
        <v>458</v>
      </c>
      <c r="O80" s="24">
        <v>18.3</v>
      </c>
      <c r="P80" s="24"/>
      <c r="Q80" s="24"/>
      <c r="R80" s="24">
        <v>74</v>
      </c>
      <c r="S80" s="24"/>
      <c r="T80" s="24"/>
    </row>
    <row r="81" spans="1:20" ht="31.5" customHeight="1">
      <c r="A81" s="43" t="s">
        <v>306</v>
      </c>
      <c r="B81" s="128" t="s">
        <v>370</v>
      </c>
      <c r="C81" s="23">
        <v>0.4152777777777778</v>
      </c>
      <c r="D81" s="24">
        <v>16</v>
      </c>
      <c r="E81" s="24">
        <v>55</v>
      </c>
      <c r="F81" s="45" t="s">
        <v>529</v>
      </c>
      <c r="G81" s="45" t="s">
        <v>530</v>
      </c>
      <c r="H81" s="24" t="s">
        <v>451</v>
      </c>
      <c r="I81" s="24"/>
      <c r="J81" s="24"/>
      <c r="K81" s="24"/>
      <c r="L81" s="24">
        <v>2</v>
      </c>
      <c r="M81" s="24" t="s">
        <v>242</v>
      </c>
      <c r="N81" s="149" t="s">
        <v>157</v>
      </c>
      <c r="O81" s="24">
        <v>20</v>
      </c>
      <c r="P81" s="24">
        <v>68</v>
      </c>
      <c r="Q81" s="24"/>
      <c r="R81" s="24" t="s">
        <v>531</v>
      </c>
      <c r="S81" s="24"/>
      <c r="T81" s="24"/>
    </row>
    <row r="82" spans="1:21" ht="27.75">
      <c r="A82" s="44" t="s">
        <v>301</v>
      </c>
      <c r="B82" s="128" t="s">
        <v>362</v>
      </c>
      <c r="C82" s="24"/>
      <c r="D82" s="24">
        <v>17.2</v>
      </c>
      <c r="E82" s="24"/>
      <c r="F82" s="45" t="s">
        <v>535</v>
      </c>
      <c r="G82" s="45" t="s">
        <v>536</v>
      </c>
      <c r="H82" s="24"/>
      <c r="I82" s="24"/>
      <c r="J82" s="24"/>
      <c r="K82" s="24"/>
      <c r="L82" s="24"/>
      <c r="M82" s="24"/>
      <c r="N82" s="149" t="s">
        <v>157</v>
      </c>
      <c r="O82" s="24">
        <v>17.6</v>
      </c>
      <c r="P82" s="24"/>
      <c r="Q82" s="24"/>
      <c r="R82" s="24">
        <v>94.66</v>
      </c>
      <c r="S82" s="24"/>
      <c r="T82" s="24"/>
      <c r="U82" s="143"/>
    </row>
    <row r="83" spans="1:20" ht="13.5">
      <c r="A83" s="44" t="s">
        <v>302</v>
      </c>
      <c r="B83" s="128" t="s">
        <v>363</v>
      </c>
      <c r="C83" s="23">
        <v>0.42430555555555555</v>
      </c>
      <c r="D83" s="24">
        <v>14</v>
      </c>
      <c r="E83" s="24">
        <v>58</v>
      </c>
      <c r="F83" s="24" t="s">
        <v>537</v>
      </c>
      <c r="G83" s="45" t="s">
        <v>538</v>
      </c>
      <c r="H83" s="24" t="s">
        <v>498</v>
      </c>
      <c r="I83" s="24">
        <v>8</v>
      </c>
      <c r="J83" s="24"/>
      <c r="K83" s="24"/>
      <c r="L83" s="24"/>
      <c r="M83" s="24" t="s">
        <v>167</v>
      </c>
      <c r="N83" s="149"/>
      <c r="O83" s="24">
        <v>20</v>
      </c>
      <c r="P83" s="24">
        <v>52</v>
      </c>
      <c r="Q83" s="24"/>
      <c r="R83" s="24">
        <v>92.1</v>
      </c>
      <c r="S83" s="24"/>
      <c r="T83" s="24"/>
    </row>
    <row r="84" spans="1:20" ht="72.75" customHeight="1">
      <c r="A84" s="65">
        <v>-1</v>
      </c>
      <c r="B84" s="128" t="s">
        <v>179</v>
      </c>
      <c r="C84" s="23">
        <v>0.4791666666666667</v>
      </c>
      <c r="D84" s="24">
        <v>22</v>
      </c>
      <c r="E84" s="24">
        <v>71</v>
      </c>
      <c r="F84" s="45" t="s">
        <v>539</v>
      </c>
      <c r="G84" s="45" t="s">
        <v>540</v>
      </c>
      <c r="H84" s="24" t="s">
        <v>541</v>
      </c>
      <c r="I84" s="24">
        <v>20</v>
      </c>
      <c r="J84" s="24"/>
      <c r="K84" s="24"/>
      <c r="L84" s="24"/>
      <c r="M84" s="24"/>
      <c r="N84" s="149"/>
      <c r="O84" s="24">
        <v>20</v>
      </c>
      <c r="P84" s="24">
        <v>69</v>
      </c>
      <c r="Q84" s="24"/>
      <c r="R84" s="24">
        <v>120</v>
      </c>
      <c r="S84" s="24"/>
      <c r="T84" s="24"/>
    </row>
    <row r="85" spans="1:20" ht="27" customHeight="1">
      <c r="A85" s="65">
        <v>-2</v>
      </c>
      <c r="B85" s="128" t="s">
        <v>154</v>
      </c>
      <c r="C85" s="23">
        <v>0.14583333333333334</v>
      </c>
      <c r="D85" s="24"/>
      <c r="E85" s="24"/>
      <c r="F85" s="24"/>
      <c r="G85" s="45" t="s">
        <v>542</v>
      </c>
      <c r="H85" s="24"/>
      <c r="I85" s="24">
        <v>12.6</v>
      </c>
      <c r="J85" s="24"/>
      <c r="K85" s="24"/>
      <c r="L85" s="24"/>
      <c r="M85" s="24"/>
      <c r="N85" s="149"/>
      <c r="O85" s="24"/>
      <c r="P85" s="24"/>
      <c r="Q85" s="24">
        <v>157</v>
      </c>
      <c r="R85" s="24"/>
      <c r="S85" s="24"/>
      <c r="T85" s="24"/>
    </row>
    <row r="86" spans="1:20" ht="13.5">
      <c r="A86" s="65">
        <v>-4</v>
      </c>
      <c r="B86" s="128" t="s">
        <v>374</v>
      </c>
      <c r="C86" s="23">
        <v>0.375</v>
      </c>
      <c r="D86" s="24">
        <v>15.6</v>
      </c>
      <c r="E86" s="24">
        <v>60</v>
      </c>
      <c r="F86" s="24"/>
      <c r="G86" s="45" t="s">
        <v>543</v>
      </c>
      <c r="H86" s="24" t="s">
        <v>544</v>
      </c>
      <c r="I86" s="24" t="s">
        <v>545</v>
      </c>
      <c r="J86" s="24"/>
      <c r="K86" s="24"/>
      <c r="L86" s="24">
        <v>1</v>
      </c>
      <c r="M86" s="24" t="s">
        <v>455</v>
      </c>
      <c r="N86" s="149"/>
      <c r="O86" s="24">
        <v>17</v>
      </c>
      <c r="P86" s="24">
        <v>61</v>
      </c>
      <c r="Q86" s="24"/>
      <c r="R86" s="24">
        <v>94</v>
      </c>
      <c r="S86" s="24"/>
      <c r="T86" s="24"/>
    </row>
    <row r="87" spans="1:21" ht="13.5">
      <c r="A87" s="65">
        <v>-4.1</v>
      </c>
      <c r="B87" s="128" t="s">
        <v>375</v>
      </c>
      <c r="C87" s="23">
        <v>0.4375</v>
      </c>
      <c r="D87" s="24">
        <v>16</v>
      </c>
      <c r="E87" s="24">
        <v>60.8</v>
      </c>
      <c r="F87" s="24" t="s">
        <v>434</v>
      </c>
      <c r="G87" s="45" t="s">
        <v>546</v>
      </c>
      <c r="H87" s="24" t="s">
        <v>177</v>
      </c>
      <c r="I87" s="24"/>
      <c r="J87" s="24"/>
      <c r="K87" s="24"/>
      <c r="L87" s="24"/>
      <c r="M87" s="24"/>
      <c r="N87" s="149" t="s">
        <v>458</v>
      </c>
      <c r="O87" s="24">
        <v>20</v>
      </c>
      <c r="P87" s="24">
        <v>68</v>
      </c>
      <c r="Q87" s="24"/>
      <c r="R87" s="24">
        <v>52.1</v>
      </c>
      <c r="S87" s="24"/>
      <c r="T87" s="24"/>
      <c r="U87" s="143"/>
    </row>
    <row r="88" spans="1:21" ht="42">
      <c r="A88" s="65">
        <v>-5</v>
      </c>
      <c r="B88" s="128" t="s">
        <v>376</v>
      </c>
      <c r="C88" s="23">
        <v>0.4763888888888889</v>
      </c>
      <c r="D88" s="24">
        <v>18</v>
      </c>
      <c r="E88" s="24"/>
      <c r="F88" s="45" t="s">
        <v>547</v>
      </c>
      <c r="G88" s="45" t="s">
        <v>548</v>
      </c>
      <c r="H88" s="24" t="s">
        <v>549</v>
      </c>
      <c r="I88" s="24"/>
      <c r="J88" s="24"/>
      <c r="K88" s="24">
        <v>10</v>
      </c>
      <c r="L88" s="24">
        <v>3</v>
      </c>
      <c r="M88" s="24" t="s">
        <v>455</v>
      </c>
      <c r="N88" s="149" t="s">
        <v>420</v>
      </c>
      <c r="O88" s="24">
        <v>21</v>
      </c>
      <c r="P88" s="24"/>
      <c r="Q88" s="24"/>
      <c r="R88" s="24">
        <v>95.25</v>
      </c>
      <c r="S88" s="24"/>
      <c r="T88" s="24"/>
      <c r="U88" s="143"/>
    </row>
    <row r="89" spans="1:21" ht="55.5">
      <c r="A89" s="65">
        <v>-7</v>
      </c>
      <c r="B89" s="128" t="s">
        <v>377</v>
      </c>
      <c r="C89" s="23">
        <v>0.4375</v>
      </c>
      <c r="D89" s="24">
        <v>16.7</v>
      </c>
      <c r="E89" s="24">
        <v>62</v>
      </c>
      <c r="F89" s="45" t="s">
        <v>550</v>
      </c>
      <c r="G89" s="45" t="s">
        <v>551</v>
      </c>
      <c r="H89" s="24">
        <v>100</v>
      </c>
      <c r="I89" s="24">
        <v>12.76</v>
      </c>
      <c r="J89" s="24"/>
      <c r="K89" s="24"/>
      <c r="L89" s="150">
        <v>43163</v>
      </c>
      <c r="M89" s="24" t="s">
        <v>167</v>
      </c>
      <c r="N89" s="149" t="s">
        <v>458</v>
      </c>
      <c r="O89" s="24">
        <v>17.8</v>
      </c>
      <c r="P89" s="24">
        <v>64</v>
      </c>
      <c r="Q89" s="24"/>
      <c r="R89" s="24">
        <v>26.13</v>
      </c>
      <c r="S89" s="24"/>
      <c r="T89" s="24"/>
      <c r="U89" s="143"/>
    </row>
    <row r="90" spans="1:21" ht="27.75" customHeight="1">
      <c r="A90" s="65">
        <v>-8.6</v>
      </c>
      <c r="B90" s="128" t="s">
        <v>378</v>
      </c>
      <c r="C90" s="23">
        <v>0.49513888888888885</v>
      </c>
      <c r="D90" s="24">
        <v>20.5</v>
      </c>
      <c r="E90" s="24"/>
      <c r="F90" s="24" t="s">
        <v>552</v>
      </c>
      <c r="G90" s="45" t="s">
        <v>553</v>
      </c>
      <c r="H90" s="24" t="s">
        <v>451</v>
      </c>
      <c r="I90" s="24">
        <v>20</v>
      </c>
      <c r="J90" s="24"/>
      <c r="K90" s="24"/>
      <c r="L90" s="24"/>
      <c r="M90" s="24"/>
      <c r="N90" s="149" t="s">
        <v>458</v>
      </c>
      <c r="O90" s="24">
        <v>18</v>
      </c>
      <c r="P90" s="24">
        <v>64.5</v>
      </c>
      <c r="Q90" s="24"/>
      <c r="R90" s="24"/>
      <c r="S90" s="24">
        <v>0</v>
      </c>
      <c r="T90" s="24"/>
      <c r="U90" s="143"/>
    </row>
    <row r="91" spans="1:21" ht="34.5" customHeight="1">
      <c r="A91" s="65">
        <v>-9.1</v>
      </c>
      <c r="B91" s="128" t="s">
        <v>379</v>
      </c>
      <c r="C91" s="23">
        <v>0.49513888888888885</v>
      </c>
      <c r="D91" s="24">
        <v>20.5</v>
      </c>
      <c r="E91" s="24"/>
      <c r="F91" s="151" t="s">
        <v>431</v>
      </c>
      <c r="G91" s="45" t="s">
        <v>553</v>
      </c>
      <c r="H91" s="24" t="s">
        <v>482</v>
      </c>
      <c r="I91" s="24">
        <v>6.7</v>
      </c>
      <c r="J91" s="24"/>
      <c r="K91" s="24"/>
      <c r="L91" s="24">
        <v>4</v>
      </c>
      <c r="M91" s="24" t="s">
        <v>245</v>
      </c>
      <c r="N91" s="149" t="s">
        <v>458</v>
      </c>
      <c r="O91" s="24">
        <v>18.5</v>
      </c>
      <c r="P91" s="24"/>
      <c r="Q91" s="24"/>
      <c r="R91" s="24">
        <v>78</v>
      </c>
      <c r="S91" s="24"/>
      <c r="T91" s="24"/>
      <c r="U91" s="143"/>
    </row>
  </sheetData>
  <sheetProtection/>
  <printOptions/>
  <pageMargins left="0.7" right="0.7" top="0.75" bottom="0.75" header="0.3" footer="0.3"/>
  <pageSetup fitToHeight="0" fitToWidth="1" horizontalDpi="600" verticalDpi="600" orientation="landscape" scale="67"/>
  <headerFooter alignWithMargins="0">
    <oddHeader>&amp;C&amp;"Calibri,Regular"&amp;K000000Day In the Life of the Hudson RIver: Physical Systems 
October 12, 2017</oddHeader>
    <oddFooter>&amp;C&amp;"Calibri,Regular"&amp;K000000&amp;P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8"/>
  <sheetViews>
    <sheetView zoomScale="125" zoomScaleNormal="125" workbookViewId="0" topLeftCell="A1">
      <pane ySplit="1" topLeftCell="BM2" activePane="bottomLeft" state="frozen"/>
      <selection pane="topLeft" activeCell="A1" sqref="A1"/>
      <selection pane="bottomLeft" activeCell="B9" sqref="B9:C88"/>
    </sheetView>
  </sheetViews>
  <sheetFormatPr defaultColWidth="8.8515625" defaultRowHeight="15"/>
  <cols>
    <col min="1" max="1" width="8.7109375" style="0" customWidth="1"/>
    <col min="2" max="2" width="11.140625" style="17" customWidth="1"/>
    <col min="3" max="3" width="26.8515625" style="129" customWidth="1"/>
    <col min="4" max="4" width="8.8515625" style="0" customWidth="1"/>
    <col min="5" max="5" width="9.140625" style="0" customWidth="1"/>
    <col min="6" max="16" width="8.8515625" style="0" customWidth="1"/>
    <col min="17" max="17" width="8.8515625" style="17" customWidth="1"/>
  </cols>
  <sheetData>
    <row r="1" spans="1:29" ht="64.5">
      <c r="A1" s="11" t="s">
        <v>425</v>
      </c>
      <c r="B1" s="52" t="s">
        <v>0</v>
      </c>
      <c r="C1" s="130" t="s">
        <v>108</v>
      </c>
      <c r="D1" s="8" t="s">
        <v>116</v>
      </c>
      <c r="E1" s="9" t="s">
        <v>134</v>
      </c>
      <c r="F1" s="10" t="s">
        <v>135</v>
      </c>
      <c r="G1" s="10" t="s">
        <v>166</v>
      </c>
      <c r="H1" s="9" t="s">
        <v>136</v>
      </c>
      <c r="I1" s="10" t="s">
        <v>137</v>
      </c>
      <c r="J1" s="10" t="s">
        <v>138</v>
      </c>
      <c r="K1" s="10" t="s">
        <v>139</v>
      </c>
      <c r="L1" s="136" t="s">
        <v>414</v>
      </c>
      <c r="Q1" s="31"/>
      <c r="R1" s="59"/>
      <c r="S1" s="60"/>
      <c r="T1" s="61"/>
      <c r="U1" s="61"/>
      <c r="V1" s="60"/>
      <c r="W1" s="61"/>
      <c r="X1" s="61"/>
      <c r="Y1" s="61"/>
      <c r="Z1" s="62"/>
      <c r="AA1" s="63"/>
      <c r="AB1" s="58"/>
      <c r="AC1" s="58"/>
    </row>
    <row r="2" spans="1:21" ht="13.5">
      <c r="A2" s="37"/>
      <c r="B2" s="28"/>
      <c r="C2" s="124" t="s">
        <v>298</v>
      </c>
      <c r="D2" s="122"/>
      <c r="E2" s="54">
        <v>7</v>
      </c>
      <c r="F2" s="54">
        <v>10</v>
      </c>
      <c r="G2" s="54">
        <v>65</v>
      </c>
      <c r="H2" s="54">
        <v>7</v>
      </c>
      <c r="I2" s="54"/>
      <c r="J2" s="54"/>
      <c r="K2" s="54"/>
      <c r="L2" s="24"/>
      <c r="R2" s="18"/>
      <c r="U2" s="17"/>
    </row>
    <row r="3" spans="1:21" ht="13.5">
      <c r="A3" s="37"/>
      <c r="B3" s="28"/>
      <c r="C3" s="125" t="s">
        <v>299</v>
      </c>
      <c r="D3" s="122">
        <v>0.6458333333333334</v>
      </c>
      <c r="E3" s="54">
        <v>9.4</v>
      </c>
      <c r="F3" s="54">
        <v>17</v>
      </c>
      <c r="G3" s="54">
        <v>95</v>
      </c>
      <c r="H3" s="54">
        <v>8.9</v>
      </c>
      <c r="I3" s="54">
        <v>0.6</v>
      </c>
      <c r="J3" s="54">
        <v>0.12</v>
      </c>
      <c r="K3" s="54">
        <v>80</v>
      </c>
      <c r="L3" s="24"/>
      <c r="R3" s="18"/>
      <c r="U3" s="17"/>
    </row>
    <row r="4" spans="1:21" ht="13.5">
      <c r="A4" s="37"/>
      <c r="B4" s="28"/>
      <c r="C4" s="126" t="s">
        <v>184</v>
      </c>
      <c r="D4" s="122">
        <v>0.5833333333333334</v>
      </c>
      <c r="E4" s="54"/>
      <c r="F4" s="54">
        <v>15</v>
      </c>
      <c r="G4" s="54"/>
      <c r="H4" s="54">
        <v>6.8</v>
      </c>
      <c r="I4" s="54">
        <v>1</v>
      </c>
      <c r="J4" s="54"/>
      <c r="K4" s="54"/>
      <c r="L4" s="137"/>
      <c r="M4" t="s">
        <v>424</v>
      </c>
      <c r="R4" s="18"/>
      <c r="U4" s="17"/>
    </row>
    <row r="5" spans="1:21" ht="13.5">
      <c r="A5" s="37"/>
      <c r="B5" s="28"/>
      <c r="C5" s="126" t="s">
        <v>332</v>
      </c>
      <c r="D5" s="122">
        <v>0.4583333333333333</v>
      </c>
      <c r="E5" s="54">
        <v>4</v>
      </c>
      <c r="F5" s="54">
        <v>19</v>
      </c>
      <c r="G5" s="54">
        <v>40</v>
      </c>
      <c r="H5" s="54">
        <v>7.5</v>
      </c>
      <c r="I5" s="54"/>
      <c r="J5" s="54"/>
      <c r="K5" s="54"/>
      <c r="L5" s="24"/>
      <c r="Q5" s="20"/>
      <c r="R5" s="18"/>
      <c r="U5" s="17"/>
    </row>
    <row r="6" spans="1:21" ht="13.5">
      <c r="A6" s="37"/>
      <c r="B6" s="65">
        <v>300</v>
      </c>
      <c r="C6" s="131" t="s">
        <v>331</v>
      </c>
      <c r="D6" s="122">
        <v>0.6666666666666666</v>
      </c>
      <c r="E6" s="54"/>
      <c r="F6" s="54">
        <v>15.5</v>
      </c>
      <c r="G6" s="54"/>
      <c r="H6" s="54"/>
      <c r="I6" s="54"/>
      <c r="J6" s="54"/>
      <c r="K6" s="54"/>
      <c r="L6" s="24"/>
      <c r="Q6" s="20"/>
      <c r="R6" s="18"/>
      <c r="U6" s="17"/>
    </row>
    <row r="7" spans="1:21" ht="13.5">
      <c r="A7" s="37"/>
      <c r="B7" s="65">
        <v>200</v>
      </c>
      <c r="C7" s="127" t="s">
        <v>333</v>
      </c>
      <c r="D7" s="122">
        <v>0.4583333333333333</v>
      </c>
      <c r="E7" s="54">
        <v>9.83</v>
      </c>
      <c r="F7" s="54">
        <v>19</v>
      </c>
      <c r="G7" s="54">
        <v>110</v>
      </c>
      <c r="H7" s="54">
        <v>6.8</v>
      </c>
      <c r="I7" s="54"/>
      <c r="J7" s="54"/>
      <c r="K7" s="54"/>
      <c r="L7" s="24"/>
      <c r="Q7" s="20"/>
      <c r="R7" s="18"/>
      <c r="U7" s="17"/>
    </row>
    <row r="8" spans="1:21" ht="13.5">
      <c r="A8" s="37"/>
      <c r="B8" s="65">
        <v>154</v>
      </c>
      <c r="C8" s="127" t="s">
        <v>185</v>
      </c>
      <c r="D8" s="122">
        <v>0.4479166666666667</v>
      </c>
      <c r="E8" s="54">
        <v>10</v>
      </c>
      <c r="F8" s="54">
        <v>18</v>
      </c>
      <c r="G8" s="54">
        <v>105</v>
      </c>
      <c r="H8" s="54">
        <v>7</v>
      </c>
      <c r="I8" s="54"/>
      <c r="J8" s="54"/>
      <c r="K8" s="54"/>
      <c r="L8" s="137"/>
      <c r="Q8" s="20"/>
      <c r="R8" s="18"/>
      <c r="U8" s="17"/>
    </row>
    <row r="9" spans="1:24" ht="13.5">
      <c r="A9" s="37"/>
      <c r="B9" s="65">
        <v>153</v>
      </c>
      <c r="C9" s="127" t="s">
        <v>211</v>
      </c>
      <c r="D9" s="122">
        <v>0.4270833333333333</v>
      </c>
      <c r="E9" s="54">
        <v>7</v>
      </c>
      <c r="F9" s="54">
        <v>13.33</v>
      </c>
      <c r="G9" s="65">
        <v>68</v>
      </c>
      <c r="H9" s="54">
        <v>7</v>
      </c>
      <c r="I9" s="54">
        <v>0.5</v>
      </c>
      <c r="J9" s="54"/>
      <c r="K9" s="54"/>
      <c r="L9" s="24"/>
      <c r="Q9" s="20"/>
      <c r="R9" s="18"/>
      <c r="U9" s="17"/>
      <c r="V9" s="17"/>
      <c r="W9" s="17"/>
      <c r="X9" s="17"/>
    </row>
    <row r="10" spans="1:21" ht="13.5">
      <c r="A10" s="37"/>
      <c r="B10" s="65">
        <v>152.2</v>
      </c>
      <c r="C10" s="127" t="s">
        <v>334</v>
      </c>
      <c r="D10" s="122">
        <v>0.4583333333333333</v>
      </c>
      <c r="E10" s="54">
        <v>10</v>
      </c>
      <c r="F10" s="54">
        <v>21</v>
      </c>
      <c r="G10" s="54">
        <v>115</v>
      </c>
      <c r="H10" s="54">
        <v>7</v>
      </c>
      <c r="I10" s="54"/>
      <c r="J10" s="54"/>
      <c r="K10" s="54"/>
      <c r="L10" s="24"/>
      <c r="Q10" s="20"/>
      <c r="R10" s="18"/>
      <c r="U10" s="17"/>
    </row>
    <row r="11" spans="1:21" ht="13.5">
      <c r="A11" s="37"/>
      <c r="B11" s="65">
        <v>145.5</v>
      </c>
      <c r="C11" s="127" t="s">
        <v>187</v>
      </c>
      <c r="D11" s="122">
        <v>0.4375</v>
      </c>
      <c r="E11" s="54">
        <v>10</v>
      </c>
      <c r="F11" s="54">
        <v>18</v>
      </c>
      <c r="G11" s="54">
        <v>100</v>
      </c>
      <c r="H11" s="54">
        <v>7.7</v>
      </c>
      <c r="I11" s="54"/>
      <c r="J11" s="54"/>
      <c r="K11" s="54"/>
      <c r="L11" s="24"/>
      <c r="Q11" s="20"/>
      <c r="R11" s="18"/>
      <c r="U11" s="17"/>
    </row>
    <row r="12" spans="1:21" ht="13.5">
      <c r="A12" s="37"/>
      <c r="B12" s="65">
        <v>145</v>
      </c>
      <c r="C12" s="127" t="s">
        <v>335</v>
      </c>
      <c r="D12" s="122">
        <v>0.4895833333333333</v>
      </c>
      <c r="E12" s="54">
        <v>10</v>
      </c>
      <c r="F12" s="54">
        <v>23</v>
      </c>
      <c r="G12" s="54">
        <v>115</v>
      </c>
      <c r="H12" s="54">
        <v>7</v>
      </c>
      <c r="I12" s="54"/>
      <c r="J12" s="54"/>
      <c r="K12" s="54"/>
      <c r="L12" s="24"/>
      <c r="Q12" s="20"/>
      <c r="R12" s="18"/>
      <c r="U12" s="17"/>
    </row>
    <row r="13" spans="1:21" ht="13.5">
      <c r="A13" s="37"/>
      <c r="B13" s="65">
        <v>144</v>
      </c>
      <c r="C13" s="127" t="s">
        <v>336</v>
      </c>
      <c r="D13" s="122">
        <v>0.40625</v>
      </c>
      <c r="E13" s="54">
        <v>6.8</v>
      </c>
      <c r="F13" s="54">
        <v>24</v>
      </c>
      <c r="G13" s="54">
        <v>80</v>
      </c>
      <c r="H13" s="54">
        <v>7.6</v>
      </c>
      <c r="I13" s="54">
        <v>4</v>
      </c>
      <c r="J13" s="54">
        <v>0.3</v>
      </c>
      <c r="K13" s="54">
        <v>47.6</v>
      </c>
      <c r="L13" s="24"/>
      <c r="R13" s="18"/>
      <c r="U13" s="17"/>
    </row>
    <row r="14" spans="1:21" ht="13.5">
      <c r="A14" s="37"/>
      <c r="B14" s="65">
        <v>140</v>
      </c>
      <c r="C14" s="127" t="s">
        <v>188</v>
      </c>
      <c r="D14" s="122">
        <v>0.4513888888888889</v>
      </c>
      <c r="E14" s="54">
        <v>5</v>
      </c>
      <c r="F14" s="54">
        <v>16</v>
      </c>
      <c r="G14" s="54">
        <v>50</v>
      </c>
      <c r="H14" s="54">
        <v>6</v>
      </c>
      <c r="I14" s="54">
        <v>2.5</v>
      </c>
      <c r="J14" s="54">
        <v>0.04</v>
      </c>
      <c r="K14" s="54"/>
      <c r="L14" s="24"/>
      <c r="R14" s="18"/>
      <c r="U14" s="17"/>
    </row>
    <row r="15" spans="1:21" ht="13.5">
      <c r="A15" s="37"/>
      <c r="B15" s="65">
        <v>138</v>
      </c>
      <c r="C15" s="127" t="s">
        <v>238</v>
      </c>
      <c r="D15" s="122">
        <v>0.4583333333333333</v>
      </c>
      <c r="E15" s="54">
        <v>8</v>
      </c>
      <c r="F15" s="54">
        <v>17.7</v>
      </c>
      <c r="G15" s="54">
        <v>100</v>
      </c>
      <c r="H15" s="54">
        <v>7</v>
      </c>
      <c r="I15" s="54"/>
      <c r="J15" s="54"/>
      <c r="K15" s="54"/>
      <c r="L15" s="24"/>
      <c r="R15" s="18"/>
      <c r="U15" s="17"/>
    </row>
    <row r="16" spans="1:21" ht="13.5">
      <c r="A16" s="37"/>
      <c r="B16" s="65">
        <v>133.4</v>
      </c>
      <c r="C16" s="127" t="s">
        <v>189</v>
      </c>
      <c r="D16" s="122">
        <v>0.4270833333333333</v>
      </c>
      <c r="E16" s="54"/>
      <c r="F16" s="54">
        <v>18</v>
      </c>
      <c r="G16" s="54"/>
      <c r="H16" s="54">
        <v>7.5</v>
      </c>
      <c r="I16" s="54"/>
      <c r="J16" s="54"/>
      <c r="K16" s="54"/>
      <c r="L16" s="24"/>
      <c r="R16" s="18"/>
      <c r="U16" s="17"/>
    </row>
    <row r="17" spans="1:21" ht="13.5">
      <c r="A17" s="37"/>
      <c r="B17" s="65">
        <v>123</v>
      </c>
      <c r="C17" s="127" t="s">
        <v>203</v>
      </c>
      <c r="D17" s="122">
        <v>0.4270833333333333</v>
      </c>
      <c r="E17" s="54">
        <v>12</v>
      </c>
      <c r="F17" s="54">
        <v>18.3</v>
      </c>
      <c r="G17" s="54">
        <v>130</v>
      </c>
      <c r="H17" s="54">
        <v>7</v>
      </c>
      <c r="I17" s="54"/>
      <c r="J17" s="54"/>
      <c r="K17" s="54"/>
      <c r="L17" s="24"/>
      <c r="R17" s="18"/>
      <c r="U17" s="19"/>
    </row>
    <row r="18" spans="1:22" ht="13.5">
      <c r="A18" s="37"/>
      <c r="B18" s="65">
        <v>117</v>
      </c>
      <c r="C18" s="127" t="s">
        <v>337</v>
      </c>
      <c r="D18" s="122">
        <v>0.4270833333333333</v>
      </c>
      <c r="E18" s="54">
        <v>7.96</v>
      </c>
      <c r="F18" s="54">
        <v>20</v>
      </c>
      <c r="G18" s="54">
        <v>89</v>
      </c>
      <c r="H18" s="54">
        <v>5.6</v>
      </c>
      <c r="I18" s="54">
        <v>2</v>
      </c>
      <c r="J18" s="54"/>
      <c r="K18" s="54"/>
      <c r="L18" s="24"/>
      <c r="R18" s="18"/>
      <c r="T18" s="17"/>
      <c r="U18" s="17"/>
      <c r="V18" s="17"/>
    </row>
    <row r="19" spans="1:24" ht="13.5">
      <c r="A19" s="37">
        <v>43021</v>
      </c>
      <c r="B19" s="65">
        <v>115</v>
      </c>
      <c r="C19" s="127" t="s">
        <v>191</v>
      </c>
      <c r="D19" s="122">
        <v>0.4166666666666667</v>
      </c>
      <c r="E19" s="54">
        <v>7.98</v>
      </c>
      <c r="F19" s="54">
        <v>17.8</v>
      </c>
      <c r="G19" s="54">
        <v>81</v>
      </c>
      <c r="H19" s="54">
        <v>7.25</v>
      </c>
      <c r="I19" s="54"/>
      <c r="J19" s="54"/>
      <c r="K19" s="54"/>
      <c r="L19" s="24"/>
      <c r="R19" s="18"/>
      <c r="V19" s="17"/>
      <c r="W19" s="17"/>
      <c r="X19" s="17"/>
    </row>
    <row r="20" spans="1:22" ht="13.5">
      <c r="A20" s="37"/>
      <c r="B20" s="65">
        <v>108.5</v>
      </c>
      <c r="C20" s="127" t="s">
        <v>230</v>
      </c>
      <c r="D20" s="122">
        <v>0.53125</v>
      </c>
      <c r="E20" s="54">
        <v>11</v>
      </c>
      <c r="F20" s="54">
        <v>18.5</v>
      </c>
      <c r="G20" s="54">
        <v>115</v>
      </c>
      <c r="H20" s="54">
        <v>7.55</v>
      </c>
      <c r="I20" s="54"/>
      <c r="J20" s="54"/>
      <c r="K20" s="54"/>
      <c r="L20" s="24"/>
      <c r="R20" s="18"/>
      <c r="V20" s="17"/>
    </row>
    <row r="21" spans="1:22" ht="13.5">
      <c r="A21" s="37"/>
      <c r="B21" s="65">
        <v>102</v>
      </c>
      <c r="C21" s="127" t="s">
        <v>192</v>
      </c>
      <c r="D21" s="122">
        <v>0.4583333333333333</v>
      </c>
      <c r="E21" s="54">
        <v>11</v>
      </c>
      <c r="F21" s="54"/>
      <c r="G21" s="54"/>
      <c r="H21" s="54"/>
      <c r="I21" s="54"/>
      <c r="J21" s="54"/>
      <c r="K21" s="54"/>
      <c r="L21" s="24"/>
      <c r="R21" s="18"/>
      <c r="V21" s="17"/>
    </row>
    <row r="22" spans="1:22" ht="13.5">
      <c r="A22" s="37"/>
      <c r="B22" s="65">
        <v>100.5</v>
      </c>
      <c r="C22" s="127" t="s">
        <v>338</v>
      </c>
      <c r="D22" s="122">
        <v>0.3645833333333333</v>
      </c>
      <c r="E22" s="54"/>
      <c r="F22" s="54">
        <v>19.2</v>
      </c>
      <c r="G22" s="54"/>
      <c r="H22" s="54">
        <v>7.5</v>
      </c>
      <c r="I22" s="54"/>
      <c r="J22" s="54"/>
      <c r="K22" s="54">
        <v>40</v>
      </c>
      <c r="L22" s="24"/>
      <c r="R22" s="18"/>
      <c r="V22" s="17"/>
    </row>
    <row r="23" spans="1:25" ht="13.5">
      <c r="A23" s="37"/>
      <c r="B23" s="65">
        <v>98</v>
      </c>
      <c r="C23" s="127" t="s">
        <v>339</v>
      </c>
      <c r="D23" s="122">
        <v>0.4583333333333333</v>
      </c>
      <c r="E23" s="54">
        <v>10.5</v>
      </c>
      <c r="F23" s="54">
        <v>15.8</v>
      </c>
      <c r="G23" s="54">
        <v>105</v>
      </c>
      <c r="H23" s="54">
        <v>6.95</v>
      </c>
      <c r="I23" s="54"/>
      <c r="J23" s="54"/>
      <c r="K23" s="54"/>
      <c r="L23" s="24"/>
      <c r="R23" s="18"/>
      <c r="V23" s="17"/>
      <c r="W23" s="17"/>
      <c r="X23" s="17"/>
      <c r="Y23" s="17"/>
    </row>
    <row r="24" spans="1:22" ht="13.5">
      <c r="A24" s="37"/>
      <c r="B24" s="65">
        <v>97</v>
      </c>
      <c r="C24" s="127" t="s">
        <v>209</v>
      </c>
      <c r="D24" s="122"/>
      <c r="E24" s="54"/>
      <c r="F24" s="54">
        <v>18</v>
      </c>
      <c r="G24" s="54"/>
      <c r="H24" s="54"/>
      <c r="I24" s="54"/>
      <c r="J24" s="54"/>
      <c r="K24" s="54"/>
      <c r="L24" s="24"/>
      <c r="R24" s="18"/>
      <c r="V24" s="17"/>
    </row>
    <row r="25" spans="1:22" ht="13.5">
      <c r="A25" s="37"/>
      <c r="B25" s="65">
        <v>92</v>
      </c>
      <c r="C25" s="127" t="s">
        <v>340</v>
      </c>
      <c r="D25" s="140" t="s">
        <v>422</v>
      </c>
      <c r="E25" s="54"/>
      <c r="F25" s="54">
        <v>20</v>
      </c>
      <c r="G25" s="54"/>
      <c r="H25" s="54">
        <v>6.5</v>
      </c>
      <c r="I25" s="54"/>
      <c r="J25" s="54"/>
      <c r="K25" s="54"/>
      <c r="L25" s="24"/>
      <c r="R25" s="18"/>
      <c r="V25" s="17"/>
    </row>
    <row r="26" spans="1:22" ht="13.5">
      <c r="A26" s="37"/>
      <c r="B26" s="65">
        <v>87</v>
      </c>
      <c r="C26" s="127" t="s">
        <v>341</v>
      </c>
      <c r="D26" s="122">
        <v>0.5</v>
      </c>
      <c r="E26" s="54">
        <v>7</v>
      </c>
      <c r="F26" s="54">
        <v>18</v>
      </c>
      <c r="G26" s="54">
        <v>70</v>
      </c>
      <c r="H26" s="54">
        <v>7.5</v>
      </c>
      <c r="I26" s="54"/>
      <c r="J26" s="54"/>
      <c r="K26" s="54"/>
      <c r="L26" s="24"/>
      <c r="R26" s="18"/>
      <c r="V26" s="17"/>
    </row>
    <row r="27" spans="1:24" ht="13.5">
      <c r="A27" s="37"/>
      <c r="B27" s="65">
        <v>84.5</v>
      </c>
      <c r="C27" s="127" t="s">
        <v>342</v>
      </c>
      <c r="D27" s="122"/>
      <c r="E27" s="54"/>
      <c r="F27" s="54">
        <v>20</v>
      </c>
      <c r="G27" s="54"/>
      <c r="H27" s="54"/>
      <c r="I27" s="54"/>
      <c r="J27" s="54"/>
      <c r="K27" s="54"/>
      <c r="L27" s="24"/>
      <c r="R27" s="18"/>
      <c r="V27" s="17"/>
      <c r="W27" s="17"/>
      <c r="X27" s="17"/>
    </row>
    <row r="28" spans="1:23" ht="13.5">
      <c r="A28" s="37"/>
      <c r="B28" s="65">
        <v>78</v>
      </c>
      <c r="C28" s="127" t="s">
        <v>228</v>
      </c>
      <c r="D28" s="122">
        <v>0.40625</v>
      </c>
      <c r="E28" s="54">
        <v>8</v>
      </c>
      <c r="F28" s="54">
        <v>21</v>
      </c>
      <c r="G28" s="54">
        <v>95</v>
      </c>
      <c r="H28" s="54"/>
      <c r="I28" s="54"/>
      <c r="J28" s="54">
        <v>2</v>
      </c>
      <c r="K28" s="54"/>
      <c r="L28" s="24"/>
      <c r="R28" s="18"/>
      <c r="V28" s="17"/>
      <c r="W28" s="17"/>
    </row>
    <row r="29" spans="1:22" ht="13.5">
      <c r="A29" s="37"/>
      <c r="B29" s="65">
        <v>76.4</v>
      </c>
      <c r="C29" s="127" t="s">
        <v>243</v>
      </c>
      <c r="D29" s="122">
        <v>0.4791666666666667</v>
      </c>
      <c r="E29" s="54">
        <v>12.6</v>
      </c>
      <c r="F29" s="54">
        <v>21</v>
      </c>
      <c r="G29" s="54">
        <v>140</v>
      </c>
      <c r="H29" s="54">
        <v>6</v>
      </c>
      <c r="I29" s="54"/>
      <c r="J29" s="54"/>
      <c r="K29" s="54"/>
      <c r="L29" s="24"/>
      <c r="R29" s="18"/>
      <c r="V29" s="17"/>
    </row>
    <row r="30" spans="1:18" ht="13.5">
      <c r="A30" s="37"/>
      <c r="B30" s="65">
        <v>76</v>
      </c>
      <c r="C30" s="127" t="s">
        <v>343</v>
      </c>
      <c r="D30" s="122">
        <v>0.4270833333333333</v>
      </c>
      <c r="E30" s="54">
        <v>8</v>
      </c>
      <c r="F30" s="54">
        <v>23</v>
      </c>
      <c r="G30" s="54">
        <v>92</v>
      </c>
      <c r="H30" s="54">
        <v>6.9</v>
      </c>
      <c r="I30" s="54"/>
      <c r="J30" s="54"/>
      <c r="K30" s="54"/>
      <c r="L30" s="24"/>
      <c r="R30" s="18"/>
    </row>
    <row r="31" spans="1:18" ht="13.5">
      <c r="A31" s="37"/>
      <c r="B31" s="65">
        <v>75.5</v>
      </c>
      <c r="C31" s="127" t="s">
        <v>280</v>
      </c>
      <c r="D31" s="122">
        <v>0.4583333333333333</v>
      </c>
      <c r="E31" s="54">
        <v>5</v>
      </c>
      <c r="F31" s="54">
        <v>20</v>
      </c>
      <c r="G31" s="54">
        <v>55</v>
      </c>
      <c r="H31" s="54">
        <v>7.2</v>
      </c>
      <c r="I31" s="54"/>
      <c r="J31" s="54"/>
      <c r="K31" s="54"/>
      <c r="L31" s="24"/>
      <c r="R31" s="18"/>
    </row>
    <row r="32" spans="1:18" ht="13.5">
      <c r="A32" s="37"/>
      <c r="B32" s="65">
        <v>65</v>
      </c>
      <c r="C32" s="127" t="s">
        <v>235</v>
      </c>
      <c r="D32" s="122"/>
      <c r="E32" s="54">
        <v>11.5</v>
      </c>
      <c r="F32" s="54">
        <v>19</v>
      </c>
      <c r="G32" s="54">
        <v>125</v>
      </c>
      <c r="H32" s="54"/>
      <c r="I32" s="54"/>
      <c r="J32" s="54"/>
      <c r="K32" s="54"/>
      <c r="L32" s="24"/>
      <c r="R32" s="18"/>
    </row>
    <row r="33" spans="1:18" ht="13.5">
      <c r="A33" s="37"/>
      <c r="B33" s="65">
        <v>61.2</v>
      </c>
      <c r="C33" s="127" t="s">
        <v>203</v>
      </c>
      <c r="D33" s="122">
        <v>0.40625</v>
      </c>
      <c r="E33" s="54">
        <v>9</v>
      </c>
      <c r="F33" s="54">
        <v>10</v>
      </c>
      <c r="G33" s="54">
        <v>80</v>
      </c>
      <c r="H33" s="65">
        <v>6.7</v>
      </c>
      <c r="I33" s="54"/>
      <c r="J33" s="54"/>
      <c r="K33" s="54"/>
      <c r="L33" s="24"/>
      <c r="R33" s="18"/>
    </row>
    <row r="34" spans="1:18" ht="13.5">
      <c r="A34" s="37"/>
      <c r="B34" s="65">
        <v>61</v>
      </c>
      <c r="C34" s="127" t="s">
        <v>344</v>
      </c>
      <c r="D34" s="122">
        <v>0.4375</v>
      </c>
      <c r="E34" s="54">
        <v>9</v>
      </c>
      <c r="F34" s="54">
        <v>20</v>
      </c>
      <c r="G34" s="54">
        <v>100</v>
      </c>
      <c r="H34" s="54">
        <v>7.4</v>
      </c>
      <c r="I34" s="54"/>
      <c r="J34" s="54"/>
      <c r="K34" s="54"/>
      <c r="L34" s="24"/>
      <c r="R34" s="18"/>
    </row>
    <row r="35" spans="1:18" ht="13.5">
      <c r="A35" s="37"/>
      <c r="B35" s="65">
        <v>60.5</v>
      </c>
      <c r="C35" s="127" t="s">
        <v>345</v>
      </c>
      <c r="D35" s="122">
        <v>0.4583333333333333</v>
      </c>
      <c r="E35" s="54">
        <v>6</v>
      </c>
      <c r="F35" s="54">
        <v>21.5</v>
      </c>
      <c r="G35" s="54">
        <v>70</v>
      </c>
      <c r="H35" s="65">
        <v>7.8</v>
      </c>
      <c r="I35" s="65"/>
      <c r="J35" s="54"/>
      <c r="K35" s="54"/>
      <c r="L35" s="24"/>
      <c r="M35" t="s">
        <v>423</v>
      </c>
      <c r="R35" s="18"/>
    </row>
    <row r="36" spans="1:18" ht="13.5">
      <c r="A36" s="37"/>
      <c r="B36" s="65">
        <v>60.2</v>
      </c>
      <c r="C36" s="127" t="s">
        <v>346</v>
      </c>
      <c r="D36" s="122"/>
      <c r="E36" s="54">
        <v>7</v>
      </c>
      <c r="F36" s="54">
        <v>22</v>
      </c>
      <c r="G36" s="40">
        <v>88</v>
      </c>
      <c r="H36" s="65">
        <v>7.5</v>
      </c>
      <c r="I36" s="65">
        <v>4</v>
      </c>
      <c r="J36" s="65">
        <v>0.5</v>
      </c>
      <c r="K36" s="54"/>
      <c r="L36" s="24"/>
      <c r="R36" s="18"/>
    </row>
    <row r="37" spans="1:18" ht="13.5">
      <c r="A37" s="37"/>
      <c r="B37" s="65">
        <v>60</v>
      </c>
      <c r="C37" s="127" t="s">
        <v>194</v>
      </c>
      <c r="D37" s="122"/>
      <c r="E37" s="54">
        <v>6</v>
      </c>
      <c r="F37" s="54">
        <v>19</v>
      </c>
      <c r="G37" s="54">
        <v>60</v>
      </c>
      <c r="H37" s="65"/>
      <c r="I37" s="54"/>
      <c r="J37" s="54"/>
      <c r="K37" s="54"/>
      <c r="L37" s="24"/>
      <c r="R37" s="18"/>
    </row>
    <row r="38" spans="1:18" ht="13.5">
      <c r="A38" s="37"/>
      <c r="B38" s="65">
        <v>58.1</v>
      </c>
      <c r="C38" s="127" t="s">
        <v>225</v>
      </c>
      <c r="D38" s="122">
        <v>0.4791666666666667</v>
      </c>
      <c r="E38" s="54">
        <v>12</v>
      </c>
      <c r="F38" s="54">
        <v>15.5</v>
      </c>
      <c r="G38" s="40">
        <v>118</v>
      </c>
      <c r="H38" s="65">
        <v>7.2</v>
      </c>
      <c r="I38" s="54"/>
      <c r="J38" s="54"/>
      <c r="K38" s="54"/>
      <c r="L38" s="24"/>
      <c r="R38" s="18"/>
    </row>
    <row r="39" spans="1:18" ht="13.5">
      <c r="A39" s="37"/>
      <c r="B39" s="65">
        <v>57</v>
      </c>
      <c r="C39" s="127" t="s">
        <v>195</v>
      </c>
      <c r="D39" s="122"/>
      <c r="E39" s="54"/>
      <c r="F39" s="54">
        <v>20.6</v>
      </c>
      <c r="G39" s="54"/>
      <c r="H39" s="65"/>
      <c r="I39" s="54"/>
      <c r="J39" s="54"/>
      <c r="K39" s="54"/>
      <c r="L39" s="24"/>
      <c r="R39" s="18"/>
    </row>
    <row r="40" spans="1:18" ht="13.5">
      <c r="A40" s="37"/>
      <c r="B40" s="65">
        <v>55</v>
      </c>
      <c r="C40" s="127" t="s">
        <v>223</v>
      </c>
      <c r="D40" s="122">
        <v>0.53125</v>
      </c>
      <c r="E40" s="54">
        <v>6</v>
      </c>
      <c r="F40" s="54">
        <v>21.7</v>
      </c>
      <c r="G40" s="54">
        <v>68</v>
      </c>
      <c r="H40" s="65">
        <v>7.8</v>
      </c>
      <c r="I40" s="65"/>
      <c r="J40" s="65"/>
      <c r="K40" s="65"/>
      <c r="L40" s="24"/>
      <c r="R40" s="18"/>
    </row>
    <row r="41" spans="1:18" ht="13.5">
      <c r="A41" s="37"/>
      <c r="B41" s="65">
        <v>52.5</v>
      </c>
      <c r="C41" s="127" t="s">
        <v>347</v>
      </c>
      <c r="D41" s="122">
        <v>0.6041666666666666</v>
      </c>
      <c r="E41" s="54">
        <v>7.54</v>
      </c>
      <c r="F41" s="54">
        <v>22.7</v>
      </c>
      <c r="G41" s="54">
        <v>86.4</v>
      </c>
      <c r="H41" s="65">
        <v>7.7</v>
      </c>
      <c r="I41" s="54"/>
      <c r="J41" s="54"/>
      <c r="K41" s="54"/>
      <c r="L41" s="24"/>
      <c r="R41" s="18"/>
    </row>
    <row r="42" spans="1:18" ht="13.5">
      <c r="A42" s="37"/>
      <c r="B42" s="65">
        <v>51.5</v>
      </c>
      <c r="C42" s="127" t="s">
        <v>196</v>
      </c>
      <c r="D42" s="122">
        <v>0.46875</v>
      </c>
      <c r="E42" s="40">
        <v>3</v>
      </c>
      <c r="F42" s="54">
        <v>21</v>
      </c>
      <c r="G42" s="40">
        <v>21</v>
      </c>
      <c r="H42" s="54">
        <v>6.75</v>
      </c>
      <c r="I42" s="54"/>
      <c r="J42" s="54"/>
      <c r="K42" s="54"/>
      <c r="L42" s="24"/>
      <c r="R42" s="18"/>
    </row>
    <row r="43" spans="1:18" ht="13.5">
      <c r="A43" s="37"/>
      <c r="B43" s="65">
        <v>43.5</v>
      </c>
      <c r="C43" s="127" t="s">
        <v>221</v>
      </c>
      <c r="D43" s="122">
        <v>0.4791666666666667</v>
      </c>
      <c r="E43" s="54">
        <v>8</v>
      </c>
      <c r="F43" s="54">
        <v>19</v>
      </c>
      <c r="G43" s="54">
        <v>86</v>
      </c>
      <c r="H43" s="65">
        <v>6.7</v>
      </c>
      <c r="I43" s="54"/>
      <c r="J43" s="54"/>
      <c r="K43" s="54"/>
      <c r="L43" s="24"/>
      <c r="R43" s="18"/>
    </row>
    <row r="44" spans="1:18" ht="13.5">
      <c r="A44" s="37"/>
      <c r="B44" s="65">
        <v>41</v>
      </c>
      <c r="C44" s="127" t="s">
        <v>267</v>
      </c>
      <c r="D44" s="122">
        <v>0.4375</v>
      </c>
      <c r="E44" s="54">
        <v>8</v>
      </c>
      <c r="F44" s="54">
        <v>23.3</v>
      </c>
      <c r="G44" s="54">
        <v>100</v>
      </c>
      <c r="H44" s="65">
        <v>7.5</v>
      </c>
      <c r="I44" s="54">
        <v>0.02</v>
      </c>
      <c r="J44" s="54">
        <v>0.82</v>
      </c>
      <c r="K44" s="54">
        <v>86.7</v>
      </c>
      <c r="L44" s="24"/>
      <c r="R44" s="18"/>
    </row>
    <row r="45" spans="1:18" ht="13.5">
      <c r="A45" s="37"/>
      <c r="B45" s="65">
        <v>40</v>
      </c>
      <c r="C45" s="127" t="s">
        <v>198</v>
      </c>
      <c r="D45" s="122">
        <v>0.5</v>
      </c>
      <c r="E45" s="54">
        <v>7</v>
      </c>
      <c r="F45" s="54">
        <v>19</v>
      </c>
      <c r="G45" s="65">
        <v>44</v>
      </c>
      <c r="H45" s="54">
        <v>8</v>
      </c>
      <c r="I45" s="54">
        <v>2</v>
      </c>
      <c r="J45" s="54"/>
      <c r="K45" s="54"/>
      <c r="L45" s="24"/>
      <c r="R45" s="18"/>
    </row>
    <row r="46" spans="1:18" ht="13.5">
      <c r="A46" s="37"/>
      <c r="B46" s="65">
        <v>39</v>
      </c>
      <c r="C46" s="127" t="s">
        <v>348</v>
      </c>
      <c r="D46" s="122">
        <v>0.4166666666666667</v>
      </c>
      <c r="E46" s="54">
        <v>9</v>
      </c>
      <c r="F46" s="54">
        <v>23</v>
      </c>
      <c r="G46" s="65">
        <v>85</v>
      </c>
      <c r="H46" s="54">
        <v>8</v>
      </c>
      <c r="I46" s="54"/>
      <c r="J46" s="54"/>
      <c r="K46" s="54"/>
      <c r="L46" s="24"/>
      <c r="R46" s="18"/>
    </row>
    <row r="47" spans="1:18" ht="13.5">
      <c r="A47" s="37"/>
      <c r="B47" s="65">
        <v>38</v>
      </c>
      <c r="C47" s="127" t="s">
        <v>234</v>
      </c>
      <c r="D47" s="122">
        <v>0.4895833333333333</v>
      </c>
      <c r="E47" s="54">
        <v>13</v>
      </c>
      <c r="F47" s="40">
        <v>18</v>
      </c>
      <c r="G47" s="40">
        <v>125</v>
      </c>
      <c r="H47" s="65">
        <v>7.5</v>
      </c>
      <c r="I47" s="65"/>
      <c r="J47" s="65"/>
      <c r="K47" s="54"/>
      <c r="L47" s="24"/>
      <c r="R47" s="18"/>
    </row>
    <row r="48" spans="1:18" ht="13.5">
      <c r="A48" s="37"/>
      <c r="B48" s="65">
        <v>37</v>
      </c>
      <c r="C48" s="127" t="s">
        <v>349</v>
      </c>
      <c r="D48" s="122">
        <v>0.3958333333333333</v>
      </c>
      <c r="E48" s="54">
        <v>7.6</v>
      </c>
      <c r="F48" s="54">
        <v>25</v>
      </c>
      <c r="G48" s="65">
        <v>90</v>
      </c>
      <c r="H48" s="54">
        <v>4.7</v>
      </c>
      <c r="I48" s="54"/>
      <c r="J48" s="54"/>
      <c r="K48" s="54"/>
      <c r="L48" s="24"/>
      <c r="R48" s="18"/>
    </row>
    <row r="49" spans="1:18" ht="13.5">
      <c r="A49" s="37"/>
      <c r="B49" s="65">
        <v>35</v>
      </c>
      <c r="C49" s="127" t="s">
        <v>199</v>
      </c>
      <c r="D49" s="122">
        <v>0.3958333333333333</v>
      </c>
      <c r="E49" s="54">
        <v>6</v>
      </c>
      <c r="F49" s="65">
        <v>21</v>
      </c>
      <c r="G49" s="65">
        <v>65</v>
      </c>
      <c r="H49" s="65">
        <v>6</v>
      </c>
      <c r="I49" s="54"/>
      <c r="J49" s="54"/>
      <c r="K49" s="54"/>
      <c r="L49" s="24"/>
      <c r="R49" s="18"/>
    </row>
    <row r="50" spans="1:18" ht="13.5">
      <c r="A50" s="37"/>
      <c r="B50" s="65">
        <v>30.5</v>
      </c>
      <c r="C50" s="127" t="s">
        <v>350</v>
      </c>
      <c r="D50" s="122">
        <v>0.4166666666666667</v>
      </c>
      <c r="E50" s="54">
        <v>8.72</v>
      </c>
      <c r="F50" s="54">
        <v>20.65</v>
      </c>
      <c r="G50" s="40">
        <v>102.5</v>
      </c>
      <c r="H50" s="54">
        <v>7.8</v>
      </c>
      <c r="I50" s="54"/>
      <c r="J50" s="54"/>
      <c r="K50" s="54"/>
      <c r="L50" s="24"/>
      <c r="R50" s="18"/>
    </row>
    <row r="51" spans="1:18" ht="13.5">
      <c r="A51" s="37"/>
      <c r="B51" s="65">
        <v>30.4</v>
      </c>
      <c r="C51" s="127" t="s">
        <v>351</v>
      </c>
      <c r="D51" s="122"/>
      <c r="E51" s="54">
        <v>8</v>
      </c>
      <c r="F51" s="54">
        <v>20.5</v>
      </c>
      <c r="G51" s="65">
        <v>90</v>
      </c>
      <c r="H51" s="54"/>
      <c r="I51" s="54"/>
      <c r="J51" s="54"/>
      <c r="K51" s="54"/>
      <c r="L51" s="24"/>
      <c r="R51" s="18"/>
    </row>
    <row r="52" spans="1:18" ht="13.5">
      <c r="A52" s="37"/>
      <c r="B52" s="65">
        <v>28</v>
      </c>
      <c r="C52" s="127" t="s">
        <v>241</v>
      </c>
      <c r="D52" s="122">
        <v>0.5208333333333334</v>
      </c>
      <c r="E52" s="40">
        <v>5.5</v>
      </c>
      <c r="F52" s="54">
        <v>20.2</v>
      </c>
      <c r="G52" s="65">
        <v>80</v>
      </c>
      <c r="H52" s="65">
        <v>7.5</v>
      </c>
      <c r="I52" s="65">
        <v>2.2</v>
      </c>
      <c r="J52" s="65">
        <v>0.8</v>
      </c>
      <c r="K52" s="54"/>
      <c r="L52" s="24"/>
      <c r="R52" s="18"/>
    </row>
    <row r="53" spans="1:18" ht="13.5">
      <c r="A53" s="37"/>
      <c r="B53" s="65">
        <v>25.4</v>
      </c>
      <c r="C53" s="127" t="s">
        <v>204</v>
      </c>
      <c r="D53" s="122">
        <v>0.5</v>
      </c>
      <c r="E53" s="54">
        <v>8</v>
      </c>
      <c r="F53" s="54">
        <v>20</v>
      </c>
      <c r="G53" s="65">
        <v>85</v>
      </c>
      <c r="H53" s="54">
        <v>7.5</v>
      </c>
      <c r="I53" s="54">
        <v>0.1</v>
      </c>
      <c r="J53" s="54">
        <v>0.7</v>
      </c>
      <c r="K53" s="54">
        <v>82</v>
      </c>
      <c r="L53" s="24"/>
      <c r="R53" s="18"/>
    </row>
    <row r="54" spans="1:18" ht="13.5">
      <c r="A54" s="37"/>
      <c r="B54" s="65">
        <v>22</v>
      </c>
      <c r="C54" s="127" t="s">
        <v>352</v>
      </c>
      <c r="D54" s="122">
        <v>0.3958333333333333</v>
      </c>
      <c r="E54" s="54">
        <v>10</v>
      </c>
      <c r="F54" s="54">
        <v>16</v>
      </c>
      <c r="G54" s="65">
        <v>108</v>
      </c>
      <c r="H54" s="54">
        <v>7</v>
      </c>
      <c r="I54" s="54"/>
      <c r="J54" s="54"/>
      <c r="K54" s="54"/>
      <c r="L54" s="24"/>
      <c r="R54" s="18"/>
    </row>
    <row r="55" spans="1:18" ht="13.5">
      <c r="A55" s="37"/>
      <c r="B55" s="65">
        <v>19.5</v>
      </c>
      <c r="C55" s="127" t="s">
        <v>265</v>
      </c>
      <c r="D55" s="122">
        <v>0.5208333333333334</v>
      </c>
      <c r="E55" s="54">
        <v>7</v>
      </c>
      <c r="F55" s="54"/>
      <c r="G55" s="65"/>
      <c r="H55" s="54">
        <v>8</v>
      </c>
      <c r="I55" s="54"/>
      <c r="J55" s="54"/>
      <c r="K55" s="54"/>
      <c r="L55" s="24"/>
      <c r="R55" s="18"/>
    </row>
    <row r="56" spans="1:18" ht="13.5">
      <c r="A56" s="37"/>
      <c r="B56" s="65">
        <v>19</v>
      </c>
      <c r="C56" s="127" t="s">
        <v>202</v>
      </c>
      <c r="D56" s="122">
        <v>0.46875</v>
      </c>
      <c r="E56" s="40">
        <v>7.2</v>
      </c>
      <c r="F56" s="54">
        <v>20.4</v>
      </c>
      <c r="G56" s="65">
        <v>80</v>
      </c>
      <c r="H56" s="54"/>
      <c r="I56" s="54"/>
      <c r="J56" s="54"/>
      <c r="K56" s="54"/>
      <c r="L56" s="24"/>
      <c r="R56" s="18"/>
    </row>
    <row r="57" spans="1:18" ht="13.5">
      <c r="A57" s="37"/>
      <c r="B57" s="65">
        <v>18.3</v>
      </c>
      <c r="C57" s="127" t="s">
        <v>248</v>
      </c>
      <c r="D57" s="122">
        <v>0.46875</v>
      </c>
      <c r="E57" s="54">
        <v>6.79</v>
      </c>
      <c r="F57" s="54">
        <v>20</v>
      </c>
      <c r="G57" s="65">
        <v>80</v>
      </c>
      <c r="H57" s="54">
        <v>7.8</v>
      </c>
      <c r="I57" s="54"/>
      <c r="J57" s="54"/>
      <c r="K57" s="54"/>
      <c r="L57" s="24"/>
      <c r="R57" s="18"/>
    </row>
    <row r="58" spans="1:18" ht="13.5">
      <c r="A58" s="37"/>
      <c r="B58" s="65">
        <v>17</v>
      </c>
      <c r="C58" s="127" t="s">
        <v>353</v>
      </c>
      <c r="D58" s="122">
        <v>0.5833333333333334</v>
      </c>
      <c r="E58" s="54">
        <v>6</v>
      </c>
      <c r="F58" s="54">
        <v>21</v>
      </c>
      <c r="G58" s="65">
        <v>65</v>
      </c>
      <c r="H58" s="54"/>
      <c r="I58" s="54" t="s">
        <v>411</v>
      </c>
      <c r="J58" s="54" t="s">
        <v>411</v>
      </c>
      <c r="K58" s="54"/>
      <c r="L58" s="137"/>
      <c r="R58" s="18"/>
    </row>
    <row r="59" spans="1:18" ht="13.5">
      <c r="A59" s="37"/>
      <c r="B59" s="65">
        <v>13</v>
      </c>
      <c r="C59" s="127" t="s">
        <v>372</v>
      </c>
      <c r="D59" s="122">
        <v>0.4270833333333333</v>
      </c>
      <c r="E59" s="54">
        <v>7.12</v>
      </c>
      <c r="F59" s="54">
        <v>21</v>
      </c>
      <c r="G59" s="65">
        <v>85</v>
      </c>
      <c r="H59" s="54"/>
      <c r="I59" s="54"/>
      <c r="J59" s="54"/>
      <c r="K59" s="54"/>
      <c r="L59" s="24"/>
      <c r="R59" s="18"/>
    </row>
    <row r="60" spans="1:18" ht="13.5">
      <c r="A60" s="37"/>
      <c r="B60" s="65">
        <v>11.5</v>
      </c>
      <c r="C60" s="127" t="s">
        <v>218</v>
      </c>
      <c r="D60" s="122">
        <v>0.4583333333333333</v>
      </c>
      <c r="E60" s="54">
        <v>7.5</v>
      </c>
      <c r="F60" s="54">
        <v>20</v>
      </c>
      <c r="G60" s="54">
        <v>85</v>
      </c>
      <c r="H60" s="54">
        <v>7.7</v>
      </c>
      <c r="I60" s="54"/>
      <c r="J60" s="54"/>
      <c r="K60" s="54"/>
      <c r="L60" s="24"/>
      <c r="R60" s="18"/>
    </row>
    <row r="61" spans="1:18" ht="13.5">
      <c r="A61" s="24"/>
      <c r="B61" s="65">
        <v>9</v>
      </c>
      <c r="C61" s="128" t="s">
        <v>354</v>
      </c>
      <c r="D61" s="122">
        <v>0.5625</v>
      </c>
      <c r="E61" s="65">
        <v>6.6</v>
      </c>
      <c r="F61" s="54">
        <v>15</v>
      </c>
      <c r="G61" s="54">
        <v>65</v>
      </c>
      <c r="H61" s="54">
        <v>7.2</v>
      </c>
      <c r="I61" s="54">
        <v>0</v>
      </c>
      <c r="J61" s="54">
        <v>0.5</v>
      </c>
      <c r="K61" s="54">
        <v>1000</v>
      </c>
      <c r="L61" s="24"/>
      <c r="R61" s="18"/>
    </row>
    <row r="62" spans="1:18" ht="13.5">
      <c r="A62" s="24"/>
      <c r="B62" s="65">
        <v>7.3</v>
      </c>
      <c r="C62" s="128" t="s">
        <v>355</v>
      </c>
      <c r="D62" s="122">
        <v>0.4791666666666667</v>
      </c>
      <c r="E62" s="54">
        <v>8</v>
      </c>
      <c r="F62" s="54"/>
      <c r="G62" s="54"/>
      <c r="H62" s="54">
        <v>7.5</v>
      </c>
      <c r="I62" s="54"/>
      <c r="J62" s="54"/>
      <c r="K62" s="54"/>
      <c r="L62" s="24"/>
      <c r="R62" s="18"/>
    </row>
    <row r="63" spans="1:18" ht="13.5">
      <c r="A63" s="24"/>
      <c r="B63" s="65">
        <v>6.8</v>
      </c>
      <c r="C63" s="128" t="s">
        <v>356</v>
      </c>
      <c r="D63" s="54"/>
      <c r="E63" s="54"/>
      <c r="F63" s="54">
        <v>20</v>
      </c>
      <c r="G63" s="54"/>
      <c r="H63" s="54"/>
      <c r="I63" s="54"/>
      <c r="J63" s="54"/>
      <c r="K63" s="54"/>
      <c r="L63" s="24"/>
      <c r="R63" s="18"/>
    </row>
    <row r="64" spans="1:12" ht="13.5">
      <c r="A64" s="24"/>
      <c r="B64" s="65">
        <v>5.7</v>
      </c>
      <c r="C64" s="128" t="s">
        <v>357</v>
      </c>
      <c r="D64" s="54"/>
      <c r="E64" s="54">
        <v>6.33</v>
      </c>
      <c r="F64" s="54"/>
      <c r="G64" s="54"/>
      <c r="H64" s="54">
        <v>7</v>
      </c>
      <c r="I64" s="54">
        <v>5</v>
      </c>
      <c r="J64" s="54">
        <v>1.6</v>
      </c>
      <c r="K64" s="54"/>
      <c r="L64" s="24"/>
    </row>
    <row r="65" spans="1:12" ht="13.5">
      <c r="A65" s="24"/>
      <c r="B65" s="65">
        <v>5.6</v>
      </c>
      <c r="C65" s="128" t="s">
        <v>358</v>
      </c>
      <c r="D65" s="122">
        <v>0.5416666666666666</v>
      </c>
      <c r="E65" s="54">
        <v>6</v>
      </c>
      <c r="F65" s="54">
        <v>16</v>
      </c>
      <c r="G65" s="54">
        <v>60</v>
      </c>
      <c r="H65" s="54">
        <v>7.6</v>
      </c>
      <c r="I65" s="54"/>
      <c r="J65" s="54"/>
      <c r="K65" s="54"/>
      <c r="L65" s="24"/>
    </row>
    <row r="66" spans="1:12" ht="13.5">
      <c r="A66" s="24"/>
      <c r="B66" s="65">
        <v>3.2</v>
      </c>
      <c r="C66" s="128" t="s">
        <v>359</v>
      </c>
      <c r="D66" s="54"/>
      <c r="E66" s="54">
        <v>7.1</v>
      </c>
      <c r="F66" s="54">
        <v>19.8</v>
      </c>
      <c r="G66" s="54">
        <v>80</v>
      </c>
      <c r="H66" s="54">
        <v>6.8</v>
      </c>
      <c r="I66" s="54"/>
      <c r="J66" s="54"/>
      <c r="K66" s="54"/>
      <c r="L66" s="137"/>
    </row>
    <row r="67" spans="1:12" ht="13.5">
      <c r="A67" s="24"/>
      <c r="B67" s="65">
        <v>2.9</v>
      </c>
      <c r="C67" s="128" t="s">
        <v>360</v>
      </c>
      <c r="D67" s="122">
        <v>0.40625</v>
      </c>
      <c r="E67" s="54">
        <v>6</v>
      </c>
      <c r="F67" s="54">
        <v>18.75</v>
      </c>
      <c r="G67" s="54">
        <v>64</v>
      </c>
      <c r="H67" s="54">
        <v>7</v>
      </c>
      <c r="I67" s="54">
        <v>0.65</v>
      </c>
      <c r="J67" s="54">
        <v>0.02</v>
      </c>
      <c r="K67" s="54"/>
      <c r="L67" s="24"/>
    </row>
    <row r="68" spans="1:12" ht="13.5">
      <c r="A68" s="24"/>
      <c r="B68" s="65">
        <v>0.5</v>
      </c>
      <c r="C68" s="128" t="s">
        <v>361</v>
      </c>
      <c r="D68" s="122">
        <v>0.4895833333333333</v>
      </c>
      <c r="E68" s="54">
        <v>5</v>
      </c>
      <c r="F68" s="54">
        <v>21</v>
      </c>
      <c r="G68" s="54">
        <v>60</v>
      </c>
      <c r="H68" s="54">
        <v>4</v>
      </c>
      <c r="I68" s="54"/>
      <c r="J68" s="54"/>
      <c r="K68" s="54"/>
      <c r="L68" s="24"/>
    </row>
    <row r="69" spans="1:12" ht="13.5">
      <c r="A69" s="24"/>
      <c r="B69" s="42" t="s">
        <v>295</v>
      </c>
      <c r="C69" s="128" t="s">
        <v>201</v>
      </c>
      <c r="D69" s="122">
        <v>0.4166666666666667</v>
      </c>
      <c r="E69" s="54">
        <v>8</v>
      </c>
      <c r="F69" s="54">
        <v>25</v>
      </c>
      <c r="G69" s="54">
        <v>100</v>
      </c>
      <c r="H69" s="54">
        <v>7.5</v>
      </c>
      <c r="I69" s="54"/>
      <c r="J69" s="54"/>
      <c r="K69" s="54"/>
      <c r="L69" s="24"/>
    </row>
    <row r="70" spans="1:12" ht="13.5">
      <c r="A70" s="24"/>
      <c r="B70" s="42" t="s">
        <v>296</v>
      </c>
      <c r="C70" s="128" t="s">
        <v>373</v>
      </c>
      <c r="D70" s="122">
        <v>0.5</v>
      </c>
      <c r="E70" s="54">
        <v>5</v>
      </c>
      <c r="F70" s="54">
        <v>15</v>
      </c>
      <c r="G70" s="54">
        <v>50</v>
      </c>
      <c r="H70" s="54">
        <v>6.5</v>
      </c>
      <c r="I70" s="54"/>
      <c r="J70" s="54"/>
      <c r="K70" s="54"/>
      <c r="L70" s="24"/>
    </row>
    <row r="71" spans="1:12" ht="13.5">
      <c r="A71" s="24"/>
      <c r="B71" s="43" t="s">
        <v>303</v>
      </c>
      <c r="C71" s="128" t="s">
        <v>364</v>
      </c>
      <c r="D71" s="23">
        <v>0.46875</v>
      </c>
      <c r="E71" s="24">
        <v>10</v>
      </c>
      <c r="F71" s="24">
        <v>20</v>
      </c>
      <c r="G71" s="24">
        <v>115</v>
      </c>
      <c r="H71" s="133">
        <v>8.2</v>
      </c>
      <c r="I71" s="54">
        <v>0</v>
      </c>
      <c r="J71" s="54"/>
      <c r="K71" s="54">
        <v>42</v>
      </c>
      <c r="L71" s="24"/>
    </row>
    <row r="72" spans="1:12" ht="13.5">
      <c r="A72" s="24"/>
      <c r="B72" s="43" t="s">
        <v>308</v>
      </c>
      <c r="C72" s="128" t="s">
        <v>365</v>
      </c>
      <c r="D72" s="122">
        <v>0.46875</v>
      </c>
      <c r="E72" s="54">
        <v>7.6</v>
      </c>
      <c r="F72" s="54">
        <v>10.5</v>
      </c>
      <c r="G72" s="54">
        <v>68</v>
      </c>
      <c r="H72" s="54">
        <v>8</v>
      </c>
      <c r="I72" s="54"/>
      <c r="J72" s="54"/>
      <c r="K72" s="54"/>
      <c r="L72" s="24"/>
    </row>
    <row r="73" spans="1:12" ht="13.5">
      <c r="A73" s="24"/>
      <c r="B73" s="43" t="s">
        <v>304</v>
      </c>
      <c r="C73" s="128" t="s">
        <v>366</v>
      </c>
      <c r="D73" s="122">
        <v>0.4583333333333333</v>
      </c>
      <c r="E73" s="54">
        <v>8</v>
      </c>
      <c r="F73" s="54">
        <v>22</v>
      </c>
      <c r="G73" s="54">
        <v>90</v>
      </c>
      <c r="H73" s="135"/>
      <c r="I73" s="54"/>
      <c r="J73" s="54"/>
      <c r="K73" s="54"/>
      <c r="L73" s="24"/>
    </row>
    <row r="74" spans="1:12" ht="13.5">
      <c r="A74" s="24"/>
      <c r="B74" s="43" t="s">
        <v>281</v>
      </c>
      <c r="C74" s="128" t="s">
        <v>367</v>
      </c>
      <c r="D74" s="54"/>
      <c r="E74" s="54">
        <v>5.8</v>
      </c>
      <c r="F74" s="54">
        <v>22.8</v>
      </c>
      <c r="G74" s="54">
        <v>80</v>
      </c>
      <c r="H74" s="54">
        <v>6</v>
      </c>
      <c r="I74" s="54"/>
      <c r="J74" s="54"/>
      <c r="K74" s="54"/>
      <c r="L74" s="24"/>
    </row>
    <row r="75" spans="1:12" ht="13.5">
      <c r="A75" s="24"/>
      <c r="B75" s="43" t="s">
        <v>282</v>
      </c>
      <c r="C75" s="128" t="s">
        <v>368</v>
      </c>
      <c r="D75" s="122">
        <v>0.4583333333333333</v>
      </c>
      <c r="E75" s="54">
        <v>6</v>
      </c>
      <c r="F75" s="54">
        <v>15</v>
      </c>
      <c r="G75" s="54">
        <v>60</v>
      </c>
      <c r="H75" s="54">
        <v>6</v>
      </c>
      <c r="I75" s="54"/>
      <c r="J75" s="54"/>
      <c r="K75" s="54"/>
      <c r="L75" s="24"/>
    </row>
    <row r="76" spans="1:12" ht="13.5">
      <c r="A76" s="24"/>
      <c r="B76" s="43" t="s">
        <v>305</v>
      </c>
      <c r="C76" s="128" t="s">
        <v>369</v>
      </c>
      <c r="D76" s="54"/>
      <c r="E76" s="54">
        <v>5</v>
      </c>
      <c r="F76" s="54"/>
      <c r="G76" s="54"/>
      <c r="H76" s="54"/>
      <c r="I76" s="54"/>
      <c r="J76" s="54"/>
      <c r="K76" s="54"/>
      <c r="L76" s="24"/>
    </row>
    <row r="77" spans="1:12" ht="13.5">
      <c r="A77" s="24"/>
      <c r="B77" s="43" t="s">
        <v>292</v>
      </c>
      <c r="C77" s="128" t="s">
        <v>371</v>
      </c>
      <c r="D77" s="122">
        <v>0.5833333333333334</v>
      </c>
      <c r="E77" s="54">
        <v>8.5</v>
      </c>
      <c r="F77" s="54">
        <v>20</v>
      </c>
      <c r="G77" s="54">
        <v>87</v>
      </c>
      <c r="H77" s="54">
        <v>6</v>
      </c>
      <c r="I77" s="139">
        <v>0.633</v>
      </c>
      <c r="J77" s="139">
        <v>0.443</v>
      </c>
      <c r="K77" s="54"/>
      <c r="L77" s="24"/>
    </row>
    <row r="78" spans="1:12" ht="13.5">
      <c r="A78" s="24"/>
      <c r="B78" s="43" t="s">
        <v>283</v>
      </c>
      <c r="C78" s="128" t="s">
        <v>370</v>
      </c>
      <c r="D78" s="122">
        <v>0.4166666666666667</v>
      </c>
      <c r="E78" s="54">
        <v>13.7</v>
      </c>
      <c r="F78" s="54">
        <v>20</v>
      </c>
      <c r="G78" s="54">
        <v>130</v>
      </c>
      <c r="H78" s="54">
        <v>6.9</v>
      </c>
      <c r="I78" s="54">
        <v>1</v>
      </c>
      <c r="J78" s="54"/>
      <c r="K78" s="54"/>
      <c r="L78" s="24"/>
    </row>
    <row r="79" spans="1:12" ht="13.5">
      <c r="A79" s="24"/>
      <c r="B79" s="44" t="s">
        <v>301</v>
      </c>
      <c r="C79" s="128" t="s">
        <v>362</v>
      </c>
      <c r="D79" s="122">
        <v>0.4583333333333333</v>
      </c>
      <c r="E79" s="54">
        <v>6</v>
      </c>
      <c r="F79" s="54">
        <v>17.6</v>
      </c>
      <c r="G79" s="54">
        <v>45</v>
      </c>
      <c r="H79" s="54"/>
      <c r="I79" s="54"/>
      <c r="J79" s="54"/>
      <c r="K79" s="54"/>
      <c r="L79" s="24"/>
    </row>
    <row r="80" spans="1:12" ht="13.5">
      <c r="A80" s="24"/>
      <c r="B80" s="44" t="s">
        <v>302</v>
      </c>
      <c r="C80" s="128" t="s">
        <v>363</v>
      </c>
      <c r="D80" s="122">
        <v>0.46875</v>
      </c>
      <c r="E80" s="54">
        <v>4.5</v>
      </c>
      <c r="F80" s="54">
        <v>18</v>
      </c>
      <c r="G80" s="54">
        <v>45</v>
      </c>
      <c r="H80" s="54">
        <v>6</v>
      </c>
      <c r="I80" s="54"/>
      <c r="J80" s="54"/>
      <c r="K80" s="54"/>
      <c r="L80" s="24"/>
    </row>
    <row r="81" spans="1:12" ht="13.5">
      <c r="A81" s="24"/>
      <c r="B81" s="65">
        <v>-1</v>
      </c>
      <c r="C81" s="128" t="s">
        <v>179</v>
      </c>
      <c r="D81" s="23">
        <v>0.4791666666666667</v>
      </c>
      <c r="E81" s="24">
        <v>5.5</v>
      </c>
      <c r="F81" s="24">
        <v>20</v>
      </c>
      <c r="G81" s="24">
        <v>58</v>
      </c>
      <c r="H81" s="24">
        <v>7.6</v>
      </c>
      <c r="I81" s="24"/>
      <c r="J81" s="24"/>
      <c r="K81" s="54"/>
      <c r="L81" s="137"/>
    </row>
    <row r="82" spans="1:12" ht="13.5">
      <c r="A82" s="24"/>
      <c r="B82" s="65">
        <v>-2</v>
      </c>
      <c r="C82" s="128" t="s">
        <v>154</v>
      </c>
      <c r="D82" s="122">
        <v>0.375</v>
      </c>
      <c r="E82" s="54">
        <v>6</v>
      </c>
      <c r="F82" s="54">
        <v>19.5</v>
      </c>
      <c r="G82" s="54">
        <v>72</v>
      </c>
      <c r="H82" s="54">
        <v>6.8</v>
      </c>
      <c r="I82" s="54"/>
      <c r="J82" s="54"/>
      <c r="K82" s="54"/>
      <c r="L82" s="137"/>
    </row>
    <row r="83" spans="1:12" ht="13.5">
      <c r="A83" s="24"/>
      <c r="B83" s="65">
        <v>-4</v>
      </c>
      <c r="C83" s="128" t="s">
        <v>374</v>
      </c>
      <c r="D83" s="122">
        <v>0.5729166666666666</v>
      </c>
      <c r="E83" s="54">
        <v>6</v>
      </c>
      <c r="F83" s="54">
        <v>20</v>
      </c>
      <c r="G83" s="54">
        <v>66</v>
      </c>
      <c r="H83" s="54">
        <v>7.7</v>
      </c>
      <c r="I83" s="54">
        <v>5</v>
      </c>
      <c r="J83" s="54"/>
      <c r="K83" s="54"/>
      <c r="L83" s="138">
        <v>2.3</v>
      </c>
    </row>
    <row r="84" spans="1:12" ht="13.5">
      <c r="A84" s="24"/>
      <c r="B84" s="65">
        <v>-4.1</v>
      </c>
      <c r="C84" s="128" t="s">
        <v>375</v>
      </c>
      <c r="D84" s="122">
        <v>0.4375</v>
      </c>
      <c r="E84" s="54">
        <v>7</v>
      </c>
      <c r="F84" s="54">
        <v>17</v>
      </c>
      <c r="G84" s="54">
        <v>70</v>
      </c>
      <c r="H84" s="54">
        <v>7</v>
      </c>
      <c r="I84" s="54"/>
      <c r="J84" s="54"/>
      <c r="K84" s="54"/>
      <c r="L84" s="24"/>
    </row>
    <row r="85" spans="1:12" ht="13.5">
      <c r="A85" s="24"/>
      <c r="B85" s="65">
        <v>-5</v>
      </c>
      <c r="C85" s="128" t="s">
        <v>376</v>
      </c>
      <c r="D85" s="122">
        <v>0.4895833333333333</v>
      </c>
      <c r="E85" s="54">
        <v>6.8</v>
      </c>
      <c r="F85" s="54">
        <v>21</v>
      </c>
      <c r="G85" s="54">
        <v>75</v>
      </c>
      <c r="H85" s="54">
        <v>7</v>
      </c>
      <c r="I85" s="54" t="s">
        <v>400</v>
      </c>
      <c r="J85" s="54"/>
      <c r="K85" s="54"/>
      <c r="L85" s="137"/>
    </row>
    <row r="86" spans="1:12" ht="13.5">
      <c r="A86" s="24"/>
      <c r="B86" s="65">
        <v>-7</v>
      </c>
      <c r="C86" s="128" t="s">
        <v>377</v>
      </c>
      <c r="D86" s="122">
        <v>0.4583333333333333</v>
      </c>
      <c r="E86" s="54">
        <v>7</v>
      </c>
      <c r="F86" s="54">
        <v>18</v>
      </c>
      <c r="G86" s="54">
        <v>70</v>
      </c>
      <c r="H86" s="54">
        <v>8.2</v>
      </c>
      <c r="I86" s="54">
        <v>0</v>
      </c>
      <c r="J86" s="54">
        <v>0</v>
      </c>
      <c r="K86" s="54">
        <v>0</v>
      </c>
      <c r="L86" s="138">
        <v>0.5</v>
      </c>
    </row>
    <row r="87" spans="1:12" ht="13.5">
      <c r="A87" s="24"/>
      <c r="B87" s="65">
        <v>-8.6</v>
      </c>
      <c r="C87" s="128" t="s">
        <v>378</v>
      </c>
      <c r="D87" s="122">
        <v>0.46875</v>
      </c>
      <c r="E87" s="54">
        <v>4</v>
      </c>
      <c r="F87" s="54">
        <v>18</v>
      </c>
      <c r="G87" s="54">
        <v>40</v>
      </c>
      <c r="H87" s="54">
        <v>7.5</v>
      </c>
      <c r="I87" s="54">
        <v>2.7</v>
      </c>
      <c r="J87" s="54">
        <v>1.3</v>
      </c>
      <c r="K87" s="54"/>
      <c r="L87" s="24"/>
    </row>
    <row r="88" spans="1:12" ht="13.5">
      <c r="A88" s="24"/>
      <c r="B88" s="65">
        <v>-9.1</v>
      </c>
      <c r="C88" s="128" t="s">
        <v>379</v>
      </c>
      <c r="D88" s="122">
        <v>0.5416666666666666</v>
      </c>
      <c r="E88" s="54">
        <v>6.9</v>
      </c>
      <c r="F88" s="54">
        <v>20.7</v>
      </c>
      <c r="G88" s="54">
        <v>74</v>
      </c>
      <c r="H88" s="54">
        <v>7.15</v>
      </c>
      <c r="I88" s="54">
        <v>0</v>
      </c>
      <c r="J88" s="54">
        <v>0.5</v>
      </c>
      <c r="K88" s="54"/>
      <c r="L88" s="24"/>
    </row>
  </sheetData>
  <sheetProtection/>
  <printOptions/>
  <pageMargins left="0.7" right="0.7" top="0.75" bottom="0.75" header="0.3" footer="0.3"/>
  <pageSetup fitToHeight="2" fitToWidth="1" horizontalDpi="600" verticalDpi="600" orientation="landscape" scale="70"/>
  <headerFooter alignWithMargins="0">
    <oddHeader>&amp;C&amp;"Calibri,Regular"&amp;K000000Day in the Life of the Hudson River
Chemistry Data 10/12/2017</oddHeader>
    <oddFooter>&amp;C&amp;"Calibri,Regular"&amp;K000000&amp;P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workbookViewId="0" topLeftCell="A1">
      <selection activeCell="A1" sqref="A1:O52"/>
    </sheetView>
  </sheetViews>
  <sheetFormatPr defaultColWidth="8.8515625" defaultRowHeight="15"/>
  <cols>
    <col min="1" max="1" width="8.8515625" style="14" customWidth="1"/>
    <col min="2" max="2" width="12.8515625" style="0" customWidth="1"/>
    <col min="3" max="7" width="8.8515625" style="0" customWidth="1"/>
    <col min="8" max="8" width="3.7109375" style="0" customWidth="1"/>
    <col min="9" max="9" width="7.28125" style="0" customWidth="1"/>
    <col min="10" max="11" width="7.7109375" style="0" customWidth="1"/>
    <col min="12" max="12" width="6.8515625" style="0" customWidth="1"/>
    <col min="13" max="13" width="6.421875" style="0" customWidth="1"/>
    <col min="14" max="14" width="4.140625" style="0" customWidth="1"/>
    <col min="15" max="15" width="15.421875" style="0" customWidth="1"/>
  </cols>
  <sheetData>
    <row r="1" spans="1:15" ht="60.75">
      <c r="A1" s="47" t="s">
        <v>153</v>
      </c>
      <c r="B1" s="48" t="s">
        <v>108</v>
      </c>
      <c r="C1" s="49" t="s">
        <v>284</v>
      </c>
      <c r="D1" s="49" t="s">
        <v>285</v>
      </c>
      <c r="E1" s="49" t="s">
        <v>286</v>
      </c>
      <c r="F1" s="49" t="s">
        <v>287</v>
      </c>
      <c r="G1" s="49" t="s">
        <v>288</v>
      </c>
      <c r="H1" s="50" t="s">
        <v>140</v>
      </c>
      <c r="I1" s="49" t="s">
        <v>141</v>
      </c>
      <c r="J1" s="49" t="s">
        <v>142</v>
      </c>
      <c r="K1" s="49" t="s">
        <v>291</v>
      </c>
      <c r="L1" s="49" t="s">
        <v>290</v>
      </c>
      <c r="M1" s="49" t="s">
        <v>289</v>
      </c>
      <c r="N1" s="50" t="s">
        <v>143</v>
      </c>
      <c r="O1" s="51" t="s">
        <v>144</v>
      </c>
    </row>
    <row r="2" spans="1:15" ht="13.5">
      <c r="A2" s="65">
        <v>153</v>
      </c>
      <c r="B2" s="127" t="s">
        <v>211</v>
      </c>
      <c r="C2" s="23">
        <v>0.4791666666666667</v>
      </c>
      <c r="D2" s="23">
        <v>0.5</v>
      </c>
      <c r="E2" s="24">
        <v>34</v>
      </c>
      <c r="F2" s="24">
        <v>1</v>
      </c>
      <c r="G2" s="24">
        <f>E2-F2</f>
        <v>33</v>
      </c>
      <c r="H2" s="24" t="s">
        <v>158</v>
      </c>
      <c r="I2" s="23">
        <v>0.375</v>
      </c>
      <c r="J2" s="23">
        <v>0.4583333333333333</v>
      </c>
      <c r="K2" s="24">
        <v>5</v>
      </c>
      <c r="L2" s="24">
        <v>37.5</v>
      </c>
      <c r="M2" s="24">
        <f>L2-K2</f>
        <v>32.5</v>
      </c>
      <c r="N2" s="54" t="s">
        <v>158</v>
      </c>
      <c r="O2" s="39"/>
    </row>
    <row r="3" spans="1:15" ht="27.75">
      <c r="A3" s="65">
        <v>152.2</v>
      </c>
      <c r="B3" s="127" t="s">
        <v>334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142" t="s">
        <v>624</v>
      </c>
    </row>
    <row r="4" spans="1:15" ht="13.5">
      <c r="A4" s="65">
        <v>145.5</v>
      </c>
      <c r="B4" s="127" t="s">
        <v>187</v>
      </c>
      <c r="C4" s="23">
        <v>0.40069444444444446</v>
      </c>
      <c r="D4" s="23">
        <v>0.5326388888888889</v>
      </c>
      <c r="E4" s="39"/>
      <c r="F4" s="39"/>
      <c r="G4" s="39"/>
      <c r="H4" s="24" t="s">
        <v>158</v>
      </c>
      <c r="I4" s="39"/>
      <c r="J4" s="39"/>
      <c r="K4" s="39"/>
      <c r="L4" s="39"/>
      <c r="M4" s="39"/>
      <c r="N4" s="39"/>
      <c r="O4" s="39"/>
    </row>
    <row r="5" spans="1:15" ht="13.5">
      <c r="A5" s="65">
        <v>145</v>
      </c>
      <c r="B5" s="127" t="s">
        <v>335</v>
      </c>
      <c r="C5" s="23">
        <v>0.46527777777777773</v>
      </c>
      <c r="D5" s="23">
        <v>0.4930555555555556</v>
      </c>
      <c r="E5" s="24">
        <v>50.8</v>
      </c>
      <c r="F5" s="24">
        <v>44.45</v>
      </c>
      <c r="G5" s="24">
        <f>E5-F5</f>
        <v>6.349999999999994</v>
      </c>
      <c r="H5" s="24" t="s">
        <v>158</v>
      </c>
      <c r="I5" s="39"/>
      <c r="J5" s="39"/>
      <c r="K5" s="39"/>
      <c r="L5" s="39"/>
      <c r="M5" s="39"/>
      <c r="N5" s="39"/>
      <c r="O5" s="39"/>
    </row>
    <row r="6" spans="1:15" ht="27.75">
      <c r="A6" s="65">
        <v>140</v>
      </c>
      <c r="B6" s="127" t="s">
        <v>188</v>
      </c>
      <c r="C6" s="23">
        <v>0.4444444444444444</v>
      </c>
      <c r="D6" s="23">
        <v>0.4902777777777778</v>
      </c>
      <c r="E6" s="24">
        <v>60</v>
      </c>
      <c r="F6" s="24">
        <v>66</v>
      </c>
      <c r="G6" s="24">
        <v>6</v>
      </c>
      <c r="H6" s="24" t="s">
        <v>158</v>
      </c>
      <c r="I6" s="39"/>
      <c r="J6" s="39"/>
      <c r="K6" s="39"/>
      <c r="L6" s="39"/>
      <c r="M6" s="39"/>
      <c r="N6" s="39"/>
      <c r="O6" s="142" t="s">
        <v>625</v>
      </c>
    </row>
    <row r="7" spans="1:15" ht="13.5">
      <c r="A7" s="65">
        <v>138</v>
      </c>
      <c r="B7" s="127" t="s">
        <v>238</v>
      </c>
      <c r="C7" s="23">
        <v>0.4166666666666667</v>
      </c>
      <c r="D7" s="122">
        <v>0.08333333333333333</v>
      </c>
      <c r="E7" s="39"/>
      <c r="F7" s="39"/>
      <c r="G7" s="39"/>
      <c r="H7" s="54" t="s">
        <v>158</v>
      </c>
      <c r="I7" s="39"/>
      <c r="J7" s="39"/>
      <c r="K7" s="39"/>
      <c r="L7" s="39"/>
      <c r="M7" s="39"/>
      <c r="N7" s="39"/>
      <c r="O7" s="39"/>
    </row>
    <row r="8" spans="1:15" ht="13.5">
      <c r="A8" s="65">
        <v>133.4</v>
      </c>
      <c r="B8" s="127" t="s">
        <v>189</v>
      </c>
      <c r="C8" s="23">
        <v>0.3958333333333333</v>
      </c>
      <c r="D8" s="23">
        <v>0.4472222222222222</v>
      </c>
      <c r="E8" s="24">
        <v>0</v>
      </c>
      <c r="F8" s="24">
        <v>8</v>
      </c>
      <c r="G8" s="24">
        <v>8</v>
      </c>
      <c r="H8" s="24" t="s">
        <v>158</v>
      </c>
      <c r="I8" s="39"/>
      <c r="J8" s="39"/>
      <c r="K8" s="39"/>
      <c r="L8" s="39"/>
      <c r="M8" s="39"/>
      <c r="N8" s="39"/>
      <c r="O8" s="39"/>
    </row>
    <row r="9" spans="1:15" ht="13.5">
      <c r="A9" s="65">
        <v>123</v>
      </c>
      <c r="B9" s="127" t="s">
        <v>203</v>
      </c>
      <c r="C9" s="23">
        <v>0.4131944444444444</v>
      </c>
      <c r="D9" s="23">
        <v>0.4673611111111111</v>
      </c>
      <c r="E9" s="24">
        <v>86</v>
      </c>
      <c r="F9" s="24">
        <v>66</v>
      </c>
      <c r="G9" s="24">
        <v>20</v>
      </c>
      <c r="H9" s="24" t="s">
        <v>158</v>
      </c>
      <c r="I9" s="39"/>
      <c r="J9" s="39"/>
      <c r="K9" s="39"/>
      <c r="L9" s="39"/>
      <c r="M9" s="39"/>
      <c r="N9" s="39"/>
      <c r="O9" s="39"/>
    </row>
    <row r="10" spans="1:15" ht="13.5">
      <c r="A10" s="65">
        <v>117</v>
      </c>
      <c r="B10" s="127" t="s">
        <v>337</v>
      </c>
      <c r="C10" s="23">
        <v>0.36944444444444446</v>
      </c>
      <c r="D10" s="23">
        <v>0.49652777777777773</v>
      </c>
      <c r="E10" s="54">
        <v>185</v>
      </c>
      <c r="F10" s="54">
        <v>178</v>
      </c>
      <c r="G10" s="54">
        <v>7</v>
      </c>
      <c r="H10" s="24" t="s">
        <v>158</v>
      </c>
      <c r="I10" s="23">
        <v>0.5152777777777778</v>
      </c>
      <c r="J10" s="23">
        <v>0.5256944444444445</v>
      </c>
      <c r="K10" s="24">
        <v>160</v>
      </c>
      <c r="L10" s="24">
        <v>147</v>
      </c>
      <c r="M10" s="24">
        <v>13</v>
      </c>
      <c r="N10" s="24" t="s">
        <v>158</v>
      </c>
      <c r="O10" s="39"/>
    </row>
    <row r="11" spans="1:15" ht="13.5">
      <c r="A11" s="65">
        <v>115</v>
      </c>
      <c r="B11" s="127" t="s">
        <v>191</v>
      </c>
      <c r="C11" s="23">
        <v>0.4375</v>
      </c>
      <c r="D11" s="23">
        <v>0.46875</v>
      </c>
      <c r="E11" s="54">
        <v>21</v>
      </c>
      <c r="F11" s="54">
        <v>16</v>
      </c>
      <c r="G11" s="54">
        <v>5</v>
      </c>
      <c r="H11" s="24" t="s">
        <v>158</v>
      </c>
      <c r="I11" s="23">
        <v>0.4166666666666667</v>
      </c>
      <c r="J11" s="23">
        <v>0.4375</v>
      </c>
      <c r="K11" s="24">
        <v>19.5</v>
      </c>
      <c r="L11" s="24">
        <v>21</v>
      </c>
      <c r="M11" s="24">
        <v>1.5</v>
      </c>
      <c r="N11" s="24" t="s">
        <v>158</v>
      </c>
      <c r="O11" s="39"/>
    </row>
    <row r="12" spans="1:15" ht="13.5">
      <c r="A12" s="65">
        <v>108.5</v>
      </c>
      <c r="B12" s="127" t="s">
        <v>230</v>
      </c>
      <c r="C12" s="23">
        <v>0.39444444444444443</v>
      </c>
      <c r="D12" s="23">
        <v>0.5034722222222222</v>
      </c>
      <c r="E12" s="24">
        <v>34</v>
      </c>
      <c r="F12" s="24">
        <v>7</v>
      </c>
      <c r="G12" s="24">
        <f>E12-F12</f>
        <v>27</v>
      </c>
      <c r="H12" s="24" t="s">
        <v>158</v>
      </c>
      <c r="I12" s="39"/>
      <c r="J12" s="39"/>
      <c r="K12" s="39"/>
      <c r="L12" s="39"/>
      <c r="M12" s="39"/>
      <c r="N12" s="39"/>
      <c r="O12" s="39"/>
    </row>
    <row r="13" spans="1:15" ht="13.5">
      <c r="A13" s="65">
        <v>100.5</v>
      </c>
      <c r="B13" s="127" t="s">
        <v>338</v>
      </c>
      <c r="C13" s="122">
        <v>0.3541666666666667</v>
      </c>
      <c r="D13" s="39"/>
      <c r="E13" s="39"/>
      <c r="F13" s="39"/>
      <c r="G13" s="39"/>
      <c r="H13" s="54" t="s">
        <v>158</v>
      </c>
      <c r="I13" s="39"/>
      <c r="J13" s="39"/>
      <c r="K13" s="39"/>
      <c r="L13" s="39"/>
      <c r="M13" s="39"/>
      <c r="N13" s="39"/>
      <c r="O13" s="39"/>
    </row>
    <row r="14" spans="1:15" ht="13.5">
      <c r="A14" s="65">
        <v>97</v>
      </c>
      <c r="B14" s="127" t="s">
        <v>209</v>
      </c>
      <c r="C14" s="23">
        <v>0.3958333333333333</v>
      </c>
      <c r="D14" s="122">
        <v>0.5208333333333334</v>
      </c>
      <c r="E14" s="39"/>
      <c r="F14" s="39"/>
      <c r="G14" s="54">
        <v>53.3</v>
      </c>
      <c r="H14" s="54" t="s">
        <v>158</v>
      </c>
      <c r="I14" s="39"/>
      <c r="J14" s="39"/>
      <c r="K14" s="39"/>
      <c r="L14" s="39"/>
      <c r="M14" s="39"/>
      <c r="N14" s="39"/>
      <c r="O14" s="39"/>
    </row>
    <row r="15" spans="1:15" ht="13.5">
      <c r="A15" s="65">
        <v>87</v>
      </c>
      <c r="B15" s="127" t="s">
        <v>341</v>
      </c>
      <c r="C15" s="23">
        <v>0.3368055555555556</v>
      </c>
      <c r="D15" s="122">
        <v>0.5041666666666667</v>
      </c>
      <c r="E15" s="39"/>
      <c r="F15" s="39"/>
      <c r="G15" s="39"/>
      <c r="H15" s="54" t="s">
        <v>158</v>
      </c>
      <c r="I15" s="39"/>
      <c r="J15" s="39"/>
      <c r="K15" s="39"/>
      <c r="L15" s="39"/>
      <c r="M15" s="39"/>
      <c r="N15" s="39"/>
      <c r="O15" s="39"/>
    </row>
    <row r="16" spans="1:15" ht="13.5">
      <c r="A16" s="65">
        <v>78</v>
      </c>
      <c r="B16" s="127" t="s">
        <v>228</v>
      </c>
      <c r="C16" s="23">
        <v>0.40277777777777773</v>
      </c>
      <c r="D16" s="122">
        <v>0.5041666666666667</v>
      </c>
      <c r="E16" s="39"/>
      <c r="F16" s="39"/>
      <c r="G16" s="39"/>
      <c r="H16" s="54" t="s">
        <v>158</v>
      </c>
      <c r="I16" s="39"/>
      <c r="J16" s="39"/>
      <c r="K16" s="39"/>
      <c r="L16" s="39"/>
      <c r="M16" s="39"/>
      <c r="N16" s="39"/>
      <c r="O16" s="39"/>
    </row>
    <row r="17" spans="1:15" ht="13.5">
      <c r="A17" s="65">
        <v>76.4</v>
      </c>
      <c r="B17" s="127" t="s">
        <v>243</v>
      </c>
      <c r="C17" s="23">
        <v>0.5208333333333334</v>
      </c>
      <c r="D17" s="23">
        <v>0.5347222222222222</v>
      </c>
      <c r="E17" s="39"/>
      <c r="F17" s="39"/>
      <c r="G17" s="24">
        <v>2</v>
      </c>
      <c r="H17" s="54" t="s">
        <v>158</v>
      </c>
      <c r="I17" s="39"/>
      <c r="J17" s="39"/>
      <c r="K17" s="39"/>
      <c r="L17" s="39"/>
      <c r="M17" s="39"/>
      <c r="N17" s="39"/>
      <c r="O17" s="39"/>
    </row>
    <row r="18" spans="1:15" ht="13.5">
      <c r="A18" s="65">
        <v>76</v>
      </c>
      <c r="B18" s="127" t="s">
        <v>343</v>
      </c>
      <c r="C18" s="23">
        <v>0.40625</v>
      </c>
      <c r="D18" s="23">
        <v>0.4479166666666667</v>
      </c>
      <c r="E18" s="24">
        <v>53</v>
      </c>
      <c r="F18" s="24">
        <v>25</v>
      </c>
      <c r="G18" s="24">
        <f>E18-F18</f>
        <v>28</v>
      </c>
      <c r="H18" s="24" t="s">
        <v>158</v>
      </c>
      <c r="I18" s="39"/>
      <c r="J18" s="39"/>
      <c r="K18" s="39"/>
      <c r="L18" s="39"/>
      <c r="M18" s="39"/>
      <c r="N18" s="39"/>
      <c r="O18" s="39"/>
    </row>
    <row r="19" spans="1:15" ht="13.5" customHeight="1">
      <c r="A19" s="65">
        <v>75.5</v>
      </c>
      <c r="B19" s="127" t="s">
        <v>280</v>
      </c>
      <c r="C19" s="23">
        <v>0.4451388888888889</v>
      </c>
      <c r="D19" s="23">
        <v>0.5166666666666667</v>
      </c>
      <c r="E19" s="39"/>
      <c r="F19" s="39"/>
      <c r="G19" s="39"/>
      <c r="H19" s="24" t="s">
        <v>158</v>
      </c>
      <c r="I19" s="39"/>
      <c r="J19" s="39"/>
      <c r="K19" s="39"/>
      <c r="L19" s="39"/>
      <c r="M19" s="39"/>
      <c r="N19" s="39"/>
      <c r="O19" s="39"/>
    </row>
    <row r="20" spans="1:15" ht="13.5">
      <c r="A20" s="65">
        <v>61.2</v>
      </c>
      <c r="B20" s="127" t="s">
        <v>203</v>
      </c>
      <c r="C20" s="23">
        <v>0.4173611111111111</v>
      </c>
      <c r="D20" s="23">
        <v>0.50625</v>
      </c>
      <c r="E20" s="24">
        <v>30</v>
      </c>
      <c r="F20" s="24">
        <v>20</v>
      </c>
      <c r="G20" s="24">
        <v>10</v>
      </c>
      <c r="H20" s="24" t="s">
        <v>158</v>
      </c>
      <c r="I20" s="23"/>
      <c r="J20" s="23"/>
      <c r="K20" s="24"/>
      <c r="L20" s="24"/>
      <c r="M20" s="24"/>
      <c r="N20" s="24"/>
      <c r="O20" s="39"/>
    </row>
    <row r="21" spans="1:15" ht="13.5">
      <c r="A21" s="65">
        <v>61</v>
      </c>
      <c r="B21" s="127" t="s">
        <v>344</v>
      </c>
      <c r="C21" s="122">
        <v>0.3958333333333333</v>
      </c>
      <c r="D21" s="122">
        <v>0.5</v>
      </c>
      <c r="E21" s="54">
        <v>21</v>
      </c>
      <c r="F21" s="54">
        <v>12</v>
      </c>
      <c r="G21" s="54">
        <f>E21-F21</f>
        <v>9</v>
      </c>
      <c r="H21" s="54" t="s">
        <v>158</v>
      </c>
      <c r="I21" s="23">
        <v>0.5</v>
      </c>
      <c r="J21" s="23">
        <v>0.5416666666666666</v>
      </c>
      <c r="K21" s="24">
        <v>12</v>
      </c>
      <c r="L21" s="24">
        <v>16</v>
      </c>
      <c r="M21" s="24">
        <v>4</v>
      </c>
      <c r="N21" s="24" t="s">
        <v>158</v>
      </c>
      <c r="O21" s="39"/>
    </row>
    <row r="22" spans="1:15" ht="13.5">
      <c r="A22" s="65">
        <v>60.5</v>
      </c>
      <c r="B22" s="127" t="s">
        <v>345</v>
      </c>
      <c r="C22" s="23">
        <v>0.40625</v>
      </c>
      <c r="D22" s="23">
        <v>0.4791666666666667</v>
      </c>
      <c r="E22" s="24">
        <v>61</v>
      </c>
      <c r="F22" s="24">
        <v>50.8</v>
      </c>
      <c r="G22" s="24">
        <f>E22-F22</f>
        <v>10.200000000000003</v>
      </c>
      <c r="H22" s="24" t="s">
        <v>158</v>
      </c>
      <c r="I22" s="23">
        <v>0.4791666666666667</v>
      </c>
      <c r="J22" s="23">
        <v>0.5604166666666667</v>
      </c>
      <c r="K22" s="24">
        <v>50.8</v>
      </c>
      <c r="L22" s="24">
        <v>74.93</v>
      </c>
      <c r="M22" s="24">
        <f>L22-K22</f>
        <v>24.13000000000001</v>
      </c>
      <c r="N22" s="24" t="s">
        <v>158</v>
      </c>
      <c r="O22" s="39"/>
    </row>
    <row r="23" spans="1:15" ht="13.5">
      <c r="A23" s="65">
        <v>60.2</v>
      </c>
      <c r="B23" s="127" t="s">
        <v>346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24" t="s">
        <v>158</v>
      </c>
      <c r="O23" s="39"/>
    </row>
    <row r="24" spans="1:15" ht="13.5">
      <c r="A24" s="65">
        <v>52.5</v>
      </c>
      <c r="B24" s="127" t="s">
        <v>347</v>
      </c>
      <c r="C24" s="24"/>
      <c r="D24" s="39"/>
      <c r="E24" s="39"/>
      <c r="F24" s="39"/>
      <c r="G24" s="39"/>
      <c r="H24" s="24" t="s">
        <v>158</v>
      </c>
      <c r="I24" s="39"/>
      <c r="J24" s="39"/>
      <c r="K24" s="39"/>
      <c r="L24" s="39"/>
      <c r="M24" s="39"/>
      <c r="N24" s="39"/>
      <c r="O24" s="39"/>
    </row>
    <row r="25" spans="1:15" ht="13.5">
      <c r="A25" s="65">
        <v>41</v>
      </c>
      <c r="B25" s="127" t="s">
        <v>267</v>
      </c>
      <c r="C25" s="23">
        <v>0.35555555555555557</v>
      </c>
      <c r="D25" s="122">
        <v>0.4673611111111111</v>
      </c>
      <c r="E25" s="54">
        <v>71</v>
      </c>
      <c r="F25" s="54">
        <v>27</v>
      </c>
      <c r="G25" s="54">
        <f>E25-F25</f>
        <v>44</v>
      </c>
      <c r="H25" s="54" t="s">
        <v>158</v>
      </c>
      <c r="I25" s="39"/>
      <c r="J25" s="39"/>
      <c r="K25" s="39"/>
      <c r="L25" s="39"/>
      <c r="M25" s="39"/>
      <c r="N25" s="39"/>
      <c r="O25" s="39"/>
    </row>
    <row r="26" spans="1:15" ht="13.5">
      <c r="A26" s="65">
        <v>40</v>
      </c>
      <c r="B26" s="127" t="s">
        <v>198</v>
      </c>
      <c r="C26" s="23">
        <v>0.3854166666666667</v>
      </c>
      <c r="D26" s="122">
        <v>0.4513888888888889</v>
      </c>
      <c r="E26" s="54">
        <v>33</v>
      </c>
      <c r="F26" s="54">
        <v>37</v>
      </c>
      <c r="G26" s="54">
        <v>4</v>
      </c>
      <c r="H26" s="54" t="s">
        <v>158</v>
      </c>
      <c r="I26" s="23">
        <v>0.46875</v>
      </c>
      <c r="J26" s="23">
        <v>0.5555555555555556</v>
      </c>
      <c r="K26" s="24">
        <v>37</v>
      </c>
      <c r="L26" s="24">
        <v>13</v>
      </c>
      <c r="M26" s="24">
        <f>K26-L26</f>
        <v>24</v>
      </c>
      <c r="N26" s="24" t="s">
        <v>158</v>
      </c>
      <c r="O26" s="39"/>
    </row>
    <row r="27" spans="1:15" ht="42">
      <c r="A27" s="65">
        <v>39</v>
      </c>
      <c r="B27" s="189" t="s">
        <v>348</v>
      </c>
      <c r="C27" s="23">
        <v>0.38055555555555554</v>
      </c>
      <c r="D27" s="122">
        <v>0.42430555555555555</v>
      </c>
      <c r="E27" s="54">
        <v>60</v>
      </c>
      <c r="F27" s="54">
        <v>48</v>
      </c>
      <c r="G27" s="54">
        <v>12</v>
      </c>
      <c r="H27" s="54" t="s">
        <v>158</v>
      </c>
      <c r="I27" s="23">
        <v>0.42430555555555555</v>
      </c>
      <c r="J27" s="23">
        <v>0.4909722222222222</v>
      </c>
      <c r="K27" s="24">
        <v>48</v>
      </c>
      <c r="L27" s="24">
        <v>55</v>
      </c>
      <c r="M27" s="24">
        <f>L27-K27</f>
        <v>7</v>
      </c>
      <c r="N27" s="24" t="s">
        <v>158</v>
      </c>
      <c r="O27" s="39"/>
    </row>
    <row r="28" spans="1:15" ht="13.5">
      <c r="A28" s="65">
        <v>38</v>
      </c>
      <c r="B28" s="127" t="s">
        <v>234</v>
      </c>
      <c r="C28" s="23">
        <v>0.40277777777777773</v>
      </c>
      <c r="D28" s="23">
        <v>0.4444444444444444</v>
      </c>
      <c r="E28" s="24">
        <v>50</v>
      </c>
      <c r="F28" s="24">
        <v>35</v>
      </c>
      <c r="G28" s="24">
        <f>E28-F28</f>
        <v>15</v>
      </c>
      <c r="H28" s="24" t="s">
        <v>158</v>
      </c>
      <c r="I28" s="23">
        <v>0.4444444444444444</v>
      </c>
      <c r="J28" s="23">
        <v>0.5361111111111111</v>
      </c>
      <c r="K28" s="24">
        <v>35</v>
      </c>
      <c r="L28" s="24">
        <v>55</v>
      </c>
      <c r="M28" s="24">
        <f>L28-K28</f>
        <v>20</v>
      </c>
      <c r="N28" s="24" t="s">
        <v>158</v>
      </c>
      <c r="O28" s="39"/>
    </row>
    <row r="29" spans="1:15" ht="13.5">
      <c r="A29" s="65">
        <v>37</v>
      </c>
      <c r="B29" s="127" t="s">
        <v>349</v>
      </c>
      <c r="C29" s="23"/>
      <c r="D29" s="23"/>
      <c r="E29" s="39"/>
      <c r="F29" s="39"/>
      <c r="G29" s="39"/>
      <c r="H29" s="24"/>
      <c r="I29" s="122">
        <v>0.375</v>
      </c>
      <c r="J29" s="122">
        <v>0.4583333333333333</v>
      </c>
      <c r="K29" s="39"/>
      <c r="L29" s="39"/>
      <c r="M29" s="54">
        <v>50</v>
      </c>
      <c r="N29" s="54" t="s">
        <v>158</v>
      </c>
      <c r="O29" s="39"/>
    </row>
    <row r="30" spans="1:15" ht="13.5">
      <c r="A30" s="65">
        <v>35</v>
      </c>
      <c r="B30" s="127" t="s">
        <v>199</v>
      </c>
      <c r="C30" s="39"/>
      <c r="D30" s="39"/>
      <c r="E30" s="39"/>
      <c r="F30" s="39"/>
      <c r="G30" s="39"/>
      <c r="H30" s="39"/>
      <c r="I30" s="23">
        <v>0.375</v>
      </c>
      <c r="J30" s="122">
        <v>0.08333333333333333</v>
      </c>
      <c r="K30" s="39"/>
      <c r="L30" s="39"/>
      <c r="M30" s="39"/>
      <c r="N30" s="24" t="s">
        <v>158</v>
      </c>
      <c r="O30" s="39"/>
    </row>
    <row r="31" spans="1:15" ht="27.75">
      <c r="A31" s="65">
        <v>30.5</v>
      </c>
      <c r="B31" s="189" t="s">
        <v>626</v>
      </c>
      <c r="C31" s="122">
        <v>0.4152777777777778</v>
      </c>
      <c r="D31" s="122">
        <v>0.43333333333333335</v>
      </c>
      <c r="E31" s="54">
        <v>20</v>
      </c>
      <c r="F31" s="54">
        <v>17</v>
      </c>
      <c r="G31" s="54">
        <f>E31-F31</f>
        <v>3</v>
      </c>
      <c r="H31" s="54" t="s">
        <v>158</v>
      </c>
      <c r="I31" s="23"/>
      <c r="J31" s="39"/>
      <c r="K31" s="39"/>
      <c r="L31" s="39"/>
      <c r="M31" s="39"/>
      <c r="N31" s="24"/>
      <c r="O31" s="39"/>
    </row>
    <row r="32" spans="1:15" ht="13.5">
      <c r="A32" s="65">
        <v>28</v>
      </c>
      <c r="B32" s="127" t="s">
        <v>241</v>
      </c>
      <c r="C32" s="46"/>
      <c r="D32" s="39"/>
      <c r="E32" s="39"/>
      <c r="F32" s="39"/>
      <c r="G32" s="39"/>
      <c r="H32" s="39"/>
      <c r="I32" s="23">
        <v>0.40277777777777773</v>
      </c>
      <c r="J32" s="23">
        <v>0.5069444444444444</v>
      </c>
      <c r="K32" s="24">
        <v>20</v>
      </c>
      <c r="L32" s="24">
        <v>93</v>
      </c>
      <c r="M32" s="24">
        <f>L32-K32</f>
        <v>73</v>
      </c>
      <c r="N32" s="24" t="s">
        <v>158</v>
      </c>
      <c r="O32" s="39"/>
    </row>
    <row r="33" spans="1:15" ht="27.75">
      <c r="A33" s="65">
        <v>25.4</v>
      </c>
      <c r="B33" s="127" t="s">
        <v>204</v>
      </c>
      <c r="C33" s="122">
        <v>0.39444444444444443</v>
      </c>
      <c r="D33" s="122">
        <v>0.40625</v>
      </c>
      <c r="E33" s="54"/>
      <c r="F33" s="54"/>
      <c r="G33" s="54">
        <v>8.34</v>
      </c>
      <c r="H33" s="54" t="s">
        <v>158</v>
      </c>
      <c r="I33" s="23">
        <v>0.40625</v>
      </c>
      <c r="J33" s="23">
        <v>0.5555555555555556</v>
      </c>
      <c r="K33" s="24">
        <v>210</v>
      </c>
      <c r="L33" s="24">
        <v>127</v>
      </c>
      <c r="M33" s="24">
        <f>K33-L33</f>
        <v>83</v>
      </c>
      <c r="N33" s="24" t="s">
        <v>158</v>
      </c>
      <c r="O33" s="142" t="s">
        <v>625</v>
      </c>
    </row>
    <row r="34" spans="1:15" ht="13.5">
      <c r="A34" s="65">
        <v>19.5</v>
      </c>
      <c r="B34" s="127" t="s">
        <v>265</v>
      </c>
      <c r="C34" s="46"/>
      <c r="D34" s="39"/>
      <c r="E34" s="39"/>
      <c r="F34" s="39"/>
      <c r="G34" s="39"/>
      <c r="H34" s="39"/>
      <c r="I34" s="23">
        <v>0.375</v>
      </c>
      <c r="J34" s="23">
        <v>0.5375</v>
      </c>
      <c r="K34" s="24">
        <v>0</v>
      </c>
      <c r="L34" s="24">
        <v>69</v>
      </c>
      <c r="M34" s="24">
        <v>69</v>
      </c>
      <c r="N34" s="24" t="s">
        <v>158</v>
      </c>
      <c r="O34" s="39"/>
    </row>
    <row r="35" spans="1:15" ht="13.5">
      <c r="A35" s="65">
        <v>18.3</v>
      </c>
      <c r="B35" s="127" t="s">
        <v>248</v>
      </c>
      <c r="C35" s="46"/>
      <c r="D35" s="39"/>
      <c r="E35" s="39"/>
      <c r="F35" s="39"/>
      <c r="G35" s="39"/>
      <c r="H35" s="39"/>
      <c r="I35" s="23">
        <v>0.4291666666666667</v>
      </c>
      <c r="J35" s="23">
        <v>0.4930555555555556</v>
      </c>
      <c r="K35" s="24">
        <v>9</v>
      </c>
      <c r="L35" s="24">
        <v>54</v>
      </c>
      <c r="M35" s="24">
        <f>L35-K35</f>
        <v>45</v>
      </c>
      <c r="N35" s="24" t="s">
        <v>158</v>
      </c>
      <c r="O35" s="39"/>
    </row>
    <row r="36" spans="1:15" ht="13.5">
      <c r="A36" s="65">
        <v>17</v>
      </c>
      <c r="B36" s="127" t="s">
        <v>353</v>
      </c>
      <c r="C36" s="46"/>
      <c r="D36" s="39"/>
      <c r="E36" s="39"/>
      <c r="F36" s="39"/>
      <c r="G36" s="39"/>
      <c r="H36" s="39"/>
      <c r="I36" s="23">
        <v>0.5104166666666666</v>
      </c>
      <c r="J36" s="23">
        <v>0.6124999999999999</v>
      </c>
      <c r="K36" s="39"/>
      <c r="L36" s="39"/>
      <c r="M36" s="39"/>
      <c r="N36" s="24" t="s">
        <v>158</v>
      </c>
      <c r="O36" s="39"/>
    </row>
    <row r="37" spans="1:15" ht="13.5">
      <c r="A37" s="65"/>
      <c r="B37" s="134" t="s">
        <v>201</v>
      </c>
      <c r="C37" s="46"/>
      <c r="D37" s="39"/>
      <c r="E37" s="39"/>
      <c r="F37" s="39"/>
      <c r="G37" s="39"/>
      <c r="H37" s="39"/>
      <c r="I37" s="23">
        <v>0.4583333333333333</v>
      </c>
      <c r="J37" s="23">
        <v>0.5</v>
      </c>
      <c r="K37" s="54">
        <v>89</v>
      </c>
      <c r="L37" s="54">
        <v>95</v>
      </c>
      <c r="M37" s="54">
        <f>L37-K37</f>
        <v>6</v>
      </c>
      <c r="N37" s="24" t="s">
        <v>158</v>
      </c>
      <c r="O37" s="39"/>
    </row>
    <row r="38" spans="1:15" ht="13.5">
      <c r="A38" s="65">
        <v>11.5</v>
      </c>
      <c r="B38" s="127" t="s">
        <v>218</v>
      </c>
      <c r="C38" s="46"/>
      <c r="D38" s="39"/>
      <c r="E38" s="39"/>
      <c r="F38" s="39"/>
      <c r="G38" s="39"/>
      <c r="H38" s="39"/>
      <c r="I38" s="23">
        <v>0.4041666666666666</v>
      </c>
      <c r="J38" s="23">
        <v>0.5375</v>
      </c>
      <c r="K38" s="24">
        <v>22.5</v>
      </c>
      <c r="L38" s="24">
        <v>110</v>
      </c>
      <c r="M38" s="24">
        <f>L38-K38</f>
        <v>87.5</v>
      </c>
      <c r="N38" s="24" t="s">
        <v>158</v>
      </c>
      <c r="O38" s="39"/>
    </row>
    <row r="39" spans="1:15" ht="27.75">
      <c r="A39" s="65">
        <v>9</v>
      </c>
      <c r="B39" s="128" t="s">
        <v>354</v>
      </c>
      <c r="C39" s="46"/>
      <c r="D39" s="39"/>
      <c r="E39" s="39"/>
      <c r="F39" s="39"/>
      <c r="G39" s="39"/>
      <c r="H39" s="39"/>
      <c r="I39" s="23">
        <v>0.46249999999999997</v>
      </c>
      <c r="J39" s="23">
        <v>0.5430555555555555</v>
      </c>
      <c r="K39" s="24">
        <v>216</v>
      </c>
      <c r="L39" s="24">
        <v>277</v>
      </c>
      <c r="M39" s="24">
        <f>L39-K39</f>
        <v>61</v>
      </c>
      <c r="N39" s="24" t="s">
        <v>158</v>
      </c>
      <c r="O39" s="142" t="s">
        <v>625</v>
      </c>
    </row>
    <row r="40" spans="1:15" ht="42">
      <c r="A40" s="65">
        <v>5.6</v>
      </c>
      <c r="B40" s="128" t="s">
        <v>358</v>
      </c>
      <c r="C40" s="23">
        <v>0.4270833333333333</v>
      </c>
      <c r="D40" s="24" t="s">
        <v>627</v>
      </c>
      <c r="E40" s="24">
        <v>183</v>
      </c>
      <c r="F40" s="24">
        <v>244</v>
      </c>
      <c r="G40" s="24">
        <f>F40-E40</f>
        <v>61</v>
      </c>
      <c r="H40" s="24" t="s">
        <v>158</v>
      </c>
      <c r="I40" s="46"/>
      <c r="J40" s="39"/>
      <c r="K40" s="39"/>
      <c r="L40" s="39"/>
      <c r="M40" s="39"/>
      <c r="N40" s="39"/>
      <c r="O40" s="142" t="s">
        <v>628</v>
      </c>
    </row>
    <row r="41" spans="1:15" ht="27.75">
      <c r="A41" s="65">
        <v>2.9</v>
      </c>
      <c r="B41" s="128" t="s">
        <v>360</v>
      </c>
      <c r="C41" s="46"/>
      <c r="D41" s="39"/>
      <c r="E41" s="39"/>
      <c r="F41" s="39"/>
      <c r="G41" s="39"/>
      <c r="H41" s="39"/>
      <c r="I41" s="23">
        <v>0.40208333333333335</v>
      </c>
      <c r="J41" s="23">
        <v>0.4479166666666667</v>
      </c>
      <c r="K41" s="24">
        <v>233</v>
      </c>
      <c r="L41" s="24">
        <v>185</v>
      </c>
      <c r="M41" s="24">
        <f>K41-L41</f>
        <v>48</v>
      </c>
      <c r="N41" s="24" t="s">
        <v>158</v>
      </c>
      <c r="O41" s="142" t="s">
        <v>625</v>
      </c>
    </row>
    <row r="42" spans="1:15" ht="28.5" customHeight="1">
      <c r="A42" s="65">
        <v>0.5</v>
      </c>
      <c r="B42" s="128" t="s">
        <v>361</v>
      </c>
      <c r="C42" s="46"/>
      <c r="D42" s="39"/>
      <c r="E42" s="39"/>
      <c r="F42" s="39"/>
      <c r="G42" s="39"/>
      <c r="H42" s="39"/>
      <c r="I42" s="23">
        <v>0.3958333333333333</v>
      </c>
      <c r="J42" s="23">
        <v>0.5</v>
      </c>
      <c r="K42" s="24">
        <v>30.48</v>
      </c>
      <c r="L42" s="24">
        <v>122</v>
      </c>
      <c r="M42" s="24">
        <f>L42-K42</f>
        <v>91.52</v>
      </c>
      <c r="N42" s="24" t="s">
        <v>158</v>
      </c>
      <c r="O42" s="142" t="s">
        <v>625</v>
      </c>
    </row>
    <row r="43" spans="1:15" ht="13.5">
      <c r="A43" s="42" t="s">
        <v>296</v>
      </c>
      <c r="B43" s="128" t="s">
        <v>373</v>
      </c>
      <c r="C43" s="46"/>
      <c r="D43" s="39"/>
      <c r="E43" s="39"/>
      <c r="F43" s="39"/>
      <c r="G43" s="39"/>
      <c r="H43" s="39"/>
      <c r="I43" s="23">
        <v>0.4444444444444444</v>
      </c>
      <c r="J43" s="23">
        <v>0.5187499999999999</v>
      </c>
      <c r="K43" s="24">
        <v>392</v>
      </c>
      <c r="L43" s="24">
        <v>140</v>
      </c>
      <c r="M43" s="24">
        <f>K43-L43</f>
        <v>252</v>
      </c>
      <c r="N43" s="24" t="s">
        <v>158</v>
      </c>
      <c r="O43" s="39"/>
    </row>
    <row r="44" spans="1:15" ht="13.5">
      <c r="A44" s="43" t="s">
        <v>303</v>
      </c>
      <c r="B44" s="128" t="s">
        <v>364</v>
      </c>
      <c r="C44" s="46"/>
      <c r="D44" s="39"/>
      <c r="E44" s="39"/>
      <c r="F44" s="39"/>
      <c r="G44" s="39"/>
      <c r="H44" s="39"/>
      <c r="I44" s="23">
        <v>0.4479166666666667</v>
      </c>
      <c r="J44" s="39"/>
      <c r="K44" s="39"/>
      <c r="L44" s="39"/>
      <c r="M44" s="39"/>
      <c r="N44" s="24" t="s">
        <v>158</v>
      </c>
      <c r="O44" s="24" t="s">
        <v>629</v>
      </c>
    </row>
    <row r="45" spans="1:15" ht="27.75">
      <c r="A45" s="43" t="s">
        <v>282</v>
      </c>
      <c r="B45" s="128" t="s">
        <v>368</v>
      </c>
      <c r="C45" s="46"/>
      <c r="D45" s="39"/>
      <c r="E45" s="39"/>
      <c r="F45" s="39"/>
      <c r="G45" s="39"/>
      <c r="H45" s="39"/>
      <c r="I45" s="23">
        <v>0.4305555555555556</v>
      </c>
      <c r="J45" s="23">
        <v>0.48819444444444443</v>
      </c>
      <c r="K45" s="24">
        <v>146</v>
      </c>
      <c r="L45" s="24">
        <v>118</v>
      </c>
      <c r="M45" s="24">
        <f>K45-L45</f>
        <v>28</v>
      </c>
      <c r="N45" s="24" t="s">
        <v>158</v>
      </c>
      <c r="O45" s="142" t="s">
        <v>625</v>
      </c>
    </row>
    <row r="46" spans="1:15" ht="13.5">
      <c r="A46" s="43" t="s">
        <v>292</v>
      </c>
      <c r="B46" s="128" t="s">
        <v>371</v>
      </c>
      <c r="C46" s="46"/>
      <c r="D46" s="39"/>
      <c r="E46" s="39"/>
      <c r="F46" s="39"/>
      <c r="G46" s="39"/>
      <c r="H46" s="39"/>
      <c r="I46" s="23">
        <v>0.40208333333333335</v>
      </c>
      <c r="J46" s="23">
        <v>0.08611111111111112</v>
      </c>
      <c r="K46" s="24">
        <v>4.5</v>
      </c>
      <c r="L46" s="24">
        <v>30</v>
      </c>
      <c r="M46" s="24">
        <f>L46-K46</f>
        <v>25.5</v>
      </c>
      <c r="N46" s="24" t="s">
        <v>158</v>
      </c>
      <c r="O46" s="39"/>
    </row>
    <row r="47" spans="1:15" ht="13.5">
      <c r="A47" s="44" t="s">
        <v>302</v>
      </c>
      <c r="B47" s="128" t="s">
        <v>363</v>
      </c>
      <c r="C47" s="46"/>
      <c r="D47" s="39"/>
      <c r="E47" s="39"/>
      <c r="F47" s="39"/>
      <c r="G47" s="39"/>
      <c r="H47" s="39"/>
      <c r="I47" s="23">
        <v>0.3833333333333333</v>
      </c>
      <c r="J47" s="23">
        <v>0.1361111111111111</v>
      </c>
      <c r="K47" s="39"/>
      <c r="L47" s="39"/>
      <c r="M47" s="39"/>
      <c r="N47" s="24" t="s">
        <v>158</v>
      </c>
      <c r="O47" s="39"/>
    </row>
    <row r="48" spans="1:15" ht="13.5">
      <c r="A48" s="65">
        <v>-1</v>
      </c>
      <c r="B48" s="128" t="s">
        <v>179</v>
      </c>
      <c r="C48" s="46"/>
      <c r="D48" s="39"/>
      <c r="E48" s="39"/>
      <c r="F48" s="39"/>
      <c r="G48" s="39"/>
      <c r="H48" s="39"/>
      <c r="I48" s="23">
        <v>0.4166666666666667</v>
      </c>
      <c r="J48" s="23">
        <v>0.4791666666666667</v>
      </c>
      <c r="K48" s="39"/>
      <c r="L48" s="39"/>
      <c r="M48" s="39"/>
      <c r="N48" s="24" t="s">
        <v>158</v>
      </c>
      <c r="O48" s="39"/>
    </row>
    <row r="49" spans="1:15" ht="13.5">
      <c r="A49" s="65">
        <v>-4</v>
      </c>
      <c r="B49" s="128" t="s">
        <v>374</v>
      </c>
      <c r="C49" s="46"/>
      <c r="D49" s="46"/>
      <c r="E49" s="46"/>
      <c r="F49" s="46"/>
      <c r="G49" s="46"/>
      <c r="H49" s="46"/>
      <c r="I49" s="23">
        <v>0.4069444444444445</v>
      </c>
      <c r="J49" s="23">
        <v>0.625</v>
      </c>
      <c r="K49" s="54">
        <v>46</v>
      </c>
      <c r="L49" s="54">
        <v>47</v>
      </c>
      <c r="M49" s="54">
        <v>1</v>
      </c>
      <c r="N49" s="24" t="s">
        <v>158</v>
      </c>
      <c r="O49" s="39"/>
    </row>
    <row r="50" spans="1:15" ht="27.75">
      <c r="A50" s="65">
        <v>-5</v>
      </c>
      <c r="B50" s="128" t="s">
        <v>376</v>
      </c>
      <c r="C50" s="23">
        <v>0.4861111111111111</v>
      </c>
      <c r="D50" s="23">
        <v>0.4979166666666666</v>
      </c>
      <c r="E50" s="24">
        <v>200</v>
      </c>
      <c r="F50" s="24">
        <v>250</v>
      </c>
      <c r="G50" s="24">
        <v>50</v>
      </c>
      <c r="H50" s="24" t="s">
        <v>158</v>
      </c>
      <c r="I50" s="23">
        <v>0.4979166666666666</v>
      </c>
      <c r="J50" s="23">
        <v>0.5104166666666666</v>
      </c>
      <c r="K50" s="24">
        <v>250</v>
      </c>
      <c r="L50" s="24">
        <v>150</v>
      </c>
      <c r="M50" s="24">
        <v>100</v>
      </c>
      <c r="N50" s="24" t="s">
        <v>158</v>
      </c>
      <c r="O50" s="142" t="s">
        <v>625</v>
      </c>
    </row>
    <row r="51" spans="1:15" ht="13.5">
      <c r="A51" s="65">
        <v>-7</v>
      </c>
      <c r="B51" s="128" t="s">
        <v>377</v>
      </c>
      <c r="C51" s="46"/>
      <c r="D51" s="46"/>
      <c r="E51" s="46"/>
      <c r="F51" s="46"/>
      <c r="G51" s="46"/>
      <c r="H51" s="46"/>
      <c r="I51" s="23">
        <v>0.4395833333333334</v>
      </c>
      <c r="J51" s="23">
        <v>0.4861111111111111</v>
      </c>
      <c r="K51" s="24">
        <v>10</v>
      </c>
      <c r="L51" s="24">
        <v>35</v>
      </c>
      <c r="M51" s="24">
        <v>25</v>
      </c>
      <c r="N51" s="24" t="s">
        <v>158</v>
      </c>
      <c r="O51" s="39"/>
    </row>
    <row r="52" spans="1:15" ht="27.75">
      <c r="A52" s="65">
        <v>-9.1</v>
      </c>
      <c r="B52" s="128" t="s">
        <v>379</v>
      </c>
      <c r="C52" s="46"/>
      <c r="D52" s="46"/>
      <c r="E52" s="46"/>
      <c r="F52" s="46"/>
      <c r="G52" s="46"/>
      <c r="H52" s="46"/>
      <c r="I52" s="23">
        <v>0.49374999999999997</v>
      </c>
      <c r="J52" s="23">
        <v>0.5256944444444445</v>
      </c>
      <c r="K52" s="24">
        <v>335.3</v>
      </c>
      <c r="L52" s="24">
        <v>182.9</v>
      </c>
      <c r="M52" s="24">
        <f>K52-L52</f>
        <v>152.4</v>
      </c>
      <c r="N52" s="24" t="s">
        <v>158</v>
      </c>
      <c r="O52" s="142" t="s">
        <v>625</v>
      </c>
    </row>
  </sheetData>
  <sheetProtection/>
  <printOptions/>
  <pageMargins left="0.7" right="0.7" top="0.75" bottom="0.75" header="0.3" footer="0.3"/>
  <pageSetup fitToHeight="2" fitToWidth="1" orientation="landscape" scale="91"/>
  <headerFooter alignWithMargins="0">
    <oddHeader>&amp;C&amp;"Calibri,Regular"&amp;K000000Day in the Life of the Hudson River
Tides 10/12/17</oddHeader>
    <oddFooter>&amp;C&amp;"Calibri,Regular"&amp;K000000&amp;P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K1" sqref="K1:K65536"/>
    </sheetView>
  </sheetViews>
  <sheetFormatPr defaultColWidth="8.8515625" defaultRowHeight="15"/>
  <cols>
    <col min="1" max="1" width="9.8515625" style="14" customWidth="1"/>
    <col min="2" max="2" width="14.00390625" style="0" customWidth="1"/>
    <col min="3" max="3" width="8.8515625" style="0" customWidth="1"/>
    <col min="4" max="4" width="8.00390625" style="0" customWidth="1"/>
    <col min="5" max="5" width="8.421875" style="0" customWidth="1"/>
    <col min="6" max="6" width="8.00390625" style="0" customWidth="1"/>
    <col min="7" max="7" width="6.8515625" style="0" customWidth="1"/>
    <col min="8" max="8" width="5.28125" style="0" customWidth="1"/>
    <col min="9" max="9" width="4.7109375" style="0" customWidth="1"/>
    <col min="10" max="10" width="5.8515625" style="0" customWidth="1"/>
  </cols>
  <sheetData>
    <row r="1" spans="1:10" ht="49.5">
      <c r="A1" s="15" t="s">
        <v>153</v>
      </c>
      <c r="B1" s="12" t="s">
        <v>108</v>
      </c>
      <c r="C1" s="12" t="s">
        <v>145</v>
      </c>
      <c r="D1" s="12" t="s">
        <v>146</v>
      </c>
      <c r="E1" s="13" t="s">
        <v>147</v>
      </c>
      <c r="F1" s="12" t="s">
        <v>148</v>
      </c>
      <c r="G1" s="12" t="s">
        <v>149</v>
      </c>
      <c r="H1" s="12" t="s">
        <v>150</v>
      </c>
      <c r="I1" s="12" t="s">
        <v>151</v>
      </c>
      <c r="J1" s="12" t="s">
        <v>152</v>
      </c>
    </row>
    <row r="2" spans="1:10" ht="13.5">
      <c r="A2" s="188">
        <v>153</v>
      </c>
      <c r="B2" s="134" t="s">
        <v>211</v>
      </c>
      <c r="C2" s="23">
        <v>0.4270833333333333</v>
      </c>
      <c r="D2" s="24">
        <v>228.6</v>
      </c>
      <c r="E2" s="24">
        <v>7.62</v>
      </c>
      <c r="F2" s="190">
        <f>E2/51.4</f>
        <v>0.1482490272373541</v>
      </c>
      <c r="G2" s="24" t="s">
        <v>242</v>
      </c>
      <c r="H2" s="24" t="s">
        <v>158</v>
      </c>
      <c r="I2" s="30"/>
      <c r="J2" s="30"/>
    </row>
    <row r="3" spans="1:10" ht="13.5">
      <c r="A3" s="188">
        <v>152.2</v>
      </c>
      <c r="B3" s="134" t="s">
        <v>334</v>
      </c>
      <c r="C3" s="23">
        <v>0.4048611111111111</v>
      </c>
      <c r="D3" s="24">
        <v>198</v>
      </c>
      <c r="E3" s="24">
        <v>6.6</v>
      </c>
      <c r="F3" s="190">
        <f>E3/51.4</f>
        <v>0.12840466926070038</v>
      </c>
      <c r="G3" s="24" t="s">
        <v>245</v>
      </c>
      <c r="H3" s="24" t="s">
        <v>158</v>
      </c>
      <c r="I3" s="30"/>
      <c r="J3" s="30"/>
    </row>
    <row r="4" spans="1:10" ht="13.5">
      <c r="A4" s="188">
        <v>145.5</v>
      </c>
      <c r="B4" s="134" t="s">
        <v>187</v>
      </c>
      <c r="C4" s="23">
        <v>0.5034722222222222</v>
      </c>
      <c r="D4" s="30"/>
      <c r="E4" s="24">
        <v>19.41</v>
      </c>
      <c r="F4" s="190">
        <f>E4/51.4</f>
        <v>0.37762645914396886</v>
      </c>
      <c r="G4" s="30"/>
      <c r="H4" s="30"/>
      <c r="I4" s="30"/>
      <c r="J4" s="30"/>
    </row>
    <row r="5" spans="1:10" ht="13.5">
      <c r="A5" s="188">
        <v>144</v>
      </c>
      <c r="B5" s="134" t="s">
        <v>336</v>
      </c>
      <c r="C5" s="23">
        <v>0.40972222222222227</v>
      </c>
      <c r="D5" s="30"/>
      <c r="E5" s="24">
        <v>0.32</v>
      </c>
      <c r="F5" s="190">
        <f>E5/51.4</f>
        <v>0.0062256809338521405</v>
      </c>
      <c r="G5" s="30"/>
      <c r="H5" s="24" t="s">
        <v>158</v>
      </c>
      <c r="I5" s="30"/>
      <c r="J5" s="30"/>
    </row>
    <row r="6" spans="1:10" ht="12.75" customHeight="1">
      <c r="A6" s="188">
        <v>140</v>
      </c>
      <c r="B6" s="134" t="s">
        <v>188</v>
      </c>
      <c r="C6" s="23">
        <v>0.4444444444444444</v>
      </c>
      <c r="D6" s="24">
        <v>353.9</v>
      </c>
      <c r="E6" s="54">
        <v>11.8</v>
      </c>
      <c r="F6" s="190">
        <f>E6/51.4</f>
        <v>0.22957198443579768</v>
      </c>
      <c r="G6" s="54" t="s">
        <v>242</v>
      </c>
      <c r="H6" s="24" t="s">
        <v>158</v>
      </c>
      <c r="I6" s="30"/>
      <c r="J6" s="30"/>
    </row>
    <row r="7" spans="1:10" ht="13.5">
      <c r="A7" s="188">
        <v>138</v>
      </c>
      <c r="B7" s="134" t="s">
        <v>238</v>
      </c>
      <c r="C7" s="30"/>
      <c r="D7" s="30"/>
      <c r="E7" s="30"/>
      <c r="F7" s="30"/>
      <c r="G7" s="54" t="s">
        <v>242</v>
      </c>
      <c r="H7" s="24" t="s">
        <v>158</v>
      </c>
      <c r="I7" s="30"/>
      <c r="J7" s="30"/>
    </row>
    <row r="8" spans="1:10" ht="13.5">
      <c r="A8" s="188">
        <v>133.4</v>
      </c>
      <c r="B8" s="134" t="s">
        <v>189</v>
      </c>
      <c r="C8" s="23">
        <v>0.4166666666666667</v>
      </c>
      <c r="D8" s="30"/>
      <c r="E8" s="24">
        <v>0.3</v>
      </c>
      <c r="F8" s="24">
        <f>E8/51.4</f>
        <v>0.005836575875486381</v>
      </c>
      <c r="G8" s="30"/>
      <c r="H8" s="24" t="s">
        <v>158</v>
      </c>
      <c r="I8" s="30"/>
      <c r="J8" s="30"/>
    </row>
    <row r="9" spans="1:10" ht="13.5">
      <c r="A9" s="188">
        <v>123</v>
      </c>
      <c r="B9" s="134" t="s">
        <v>203</v>
      </c>
      <c r="C9" s="23">
        <v>0.4131944444444444</v>
      </c>
      <c r="D9" s="24">
        <v>250</v>
      </c>
      <c r="E9" s="24">
        <v>8.33</v>
      </c>
      <c r="F9" s="24">
        <f>E9/51.4</f>
        <v>0.16206225680933853</v>
      </c>
      <c r="G9" s="30"/>
      <c r="H9" s="30"/>
      <c r="I9" s="30"/>
      <c r="J9" s="30"/>
    </row>
    <row r="10" spans="1:10" ht="13.5">
      <c r="A10" s="188">
        <v>117</v>
      </c>
      <c r="B10" s="134" t="s">
        <v>337</v>
      </c>
      <c r="C10" s="23">
        <v>0.37152777777777773</v>
      </c>
      <c r="D10" s="30"/>
      <c r="E10" s="24">
        <v>38.1</v>
      </c>
      <c r="F10" s="24">
        <f>E10/51.4</f>
        <v>0.7412451361867705</v>
      </c>
      <c r="G10" s="30"/>
      <c r="H10" s="24" t="s">
        <v>158</v>
      </c>
      <c r="I10" s="30"/>
      <c r="J10" s="30"/>
    </row>
    <row r="11" spans="1:10" ht="13.5">
      <c r="A11" s="188">
        <v>115</v>
      </c>
      <c r="B11" s="134" t="s">
        <v>191</v>
      </c>
      <c r="C11" s="23">
        <v>0.4375</v>
      </c>
      <c r="D11" s="30"/>
      <c r="E11" s="30"/>
      <c r="F11" s="30"/>
      <c r="G11" s="54" t="s">
        <v>242</v>
      </c>
      <c r="H11" s="24" t="s">
        <v>158</v>
      </c>
      <c r="I11" s="30"/>
      <c r="J11" s="30"/>
    </row>
    <row r="12" spans="1:10" ht="13.5">
      <c r="A12" s="188">
        <v>108.5</v>
      </c>
      <c r="B12" s="134" t="s">
        <v>230</v>
      </c>
      <c r="C12" s="23">
        <v>0.40972222222222227</v>
      </c>
      <c r="D12" s="24">
        <v>300</v>
      </c>
      <c r="E12" s="24">
        <v>10</v>
      </c>
      <c r="F12" s="24">
        <v>0.2</v>
      </c>
      <c r="G12" s="30"/>
      <c r="H12" s="30"/>
      <c r="I12" s="30"/>
      <c r="J12" s="30"/>
    </row>
    <row r="13" spans="1:10" ht="13.5">
      <c r="A13" s="188">
        <v>92</v>
      </c>
      <c r="B13" s="134" t="s">
        <v>340</v>
      </c>
      <c r="C13" s="23">
        <v>0.4375</v>
      </c>
      <c r="D13" s="30"/>
      <c r="E13" s="30"/>
      <c r="F13" s="30"/>
      <c r="G13" s="30"/>
      <c r="H13" s="24" t="s">
        <v>158</v>
      </c>
      <c r="I13" s="30"/>
      <c r="J13" s="30"/>
    </row>
    <row r="14" spans="1:10" ht="13.5">
      <c r="A14" s="188">
        <v>87</v>
      </c>
      <c r="B14" s="134" t="s">
        <v>341</v>
      </c>
      <c r="C14" s="23">
        <v>0.4222222222222222</v>
      </c>
      <c r="D14" s="30"/>
      <c r="E14" s="30"/>
      <c r="F14" s="30"/>
      <c r="G14" s="30"/>
      <c r="H14" s="24" t="s">
        <v>158</v>
      </c>
      <c r="I14" s="30"/>
      <c r="J14" s="30"/>
    </row>
    <row r="15" spans="1:10" ht="13.5">
      <c r="A15" s="188">
        <v>78</v>
      </c>
      <c r="B15" s="134" t="s">
        <v>228</v>
      </c>
      <c r="C15" s="23">
        <v>0.40277777777777773</v>
      </c>
      <c r="D15" s="30"/>
      <c r="E15" s="24">
        <v>14.8</v>
      </c>
      <c r="F15" s="54">
        <f>E15/51.4</f>
        <v>0.2879377431906615</v>
      </c>
      <c r="G15" s="30"/>
      <c r="H15" s="24" t="s">
        <v>158</v>
      </c>
      <c r="I15" s="30"/>
      <c r="J15" s="30"/>
    </row>
    <row r="16" spans="1:10" ht="13.5">
      <c r="A16" s="188">
        <v>76.4</v>
      </c>
      <c r="B16" s="134" t="s">
        <v>243</v>
      </c>
      <c r="C16" s="23">
        <v>0.4375</v>
      </c>
      <c r="D16" s="24">
        <v>762</v>
      </c>
      <c r="E16" s="24">
        <f>D16/30</f>
        <v>25.4</v>
      </c>
      <c r="F16" s="54">
        <f>E16/51.4</f>
        <v>0.4941634241245136</v>
      </c>
      <c r="G16" s="30"/>
      <c r="H16" s="24" t="s">
        <v>158</v>
      </c>
      <c r="I16" s="30"/>
      <c r="J16" s="30"/>
    </row>
    <row r="17" spans="1:10" ht="13.5">
      <c r="A17" s="188">
        <v>76</v>
      </c>
      <c r="B17" s="134" t="s">
        <v>343</v>
      </c>
      <c r="C17" s="23">
        <v>0.4201388888888889</v>
      </c>
      <c r="D17" s="30"/>
      <c r="E17" s="24">
        <v>12.5</v>
      </c>
      <c r="F17" s="54">
        <f>E17/51.4</f>
        <v>0.24319066147859922</v>
      </c>
      <c r="G17" s="54" t="s">
        <v>242</v>
      </c>
      <c r="H17" s="30"/>
      <c r="I17" s="30"/>
      <c r="J17" s="24" t="s">
        <v>158</v>
      </c>
    </row>
    <row r="18" spans="1:10" ht="13.5">
      <c r="A18" s="188">
        <v>75.5</v>
      </c>
      <c r="B18" s="134" t="s">
        <v>280</v>
      </c>
      <c r="C18" s="23">
        <v>0.49444444444444446</v>
      </c>
      <c r="D18" s="24">
        <v>1111</v>
      </c>
      <c r="E18" s="24">
        <f>D18/30</f>
        <v>37.03333333333333</v>
      </c>
      <c r="F18" s="54">
        <f>E18/51.4</f>
        <v>0.7204928664072633</v>
      </c>
      <c r="G18" s="54" t="s">
        <v>242</v>
      </c>
      <c r="H18" s="30"/>
      <c r="I18" s="30"/>
      <c r="J18" s="30"/>
    </row>
    <row r="19" spans="1:10" ht="13.5">
      <c r="A19" s="188">
        <v>61.2</v>
      </c>
      <c r="B19" s="134" t="s">
        <v>203</v>
      </c>
      <c r="C19" s="23">
        <v>0.4548611111111111</v>
      </c>
      <c r="D19" s="54">
        <v>152</v>
      </c>
      <c r="E19" s="24">
        <v>2.5</v>
      </c>
      <c r="F19" s="54">
        <f>E19/51.4</f>
        <v>0.048638132295719845</v>
      </c>
      <c r="G19" s="30"/>
      <c r="H19" s="30"/>
      <c r="I19" s="30"/>
      <c r="J19" s="30"/>
    </row>
    <row r="20" spans="1:10" ht="13.5">
      <c r="A20" s="188">
        <v>61</v>
      </c>
      <c r="B20" s="134" t="s">
        <v>344</v>
      </c>
      <c r="C20" s="23">
        <v>0.3958333333333333</v>
      </c>
      <c r="D20" s="54">
        <v>740</v>
      </c>
      <c r="E20" s="54">
        <v>24.67</v>
      </c>
      <c r="F20" s="54">
        <f>E20/51.4</f>
        <v>0.4799610894941635</v>
      </c>
      <c r="G20" s="30"/>
      <c r="H20" s="30"/>
      <c r="I20" s="30"/>
      <c r="J20" s="30"/>
    </row>
    <row r="21" spans="1:10" ht="13.5">
      <c r="A21" s="188">
        <v>60.5</v>
      </c>
      <c r="B21" s="134" t="s">
        <v>345</v>
      </c>
      <c r="C21" s="23">
        <v>0.4270833333333333</v>
      </c>
      <c r="D21" s="30"/>
      <c r="E21" s="24">
        <v>16.91</v>
      </c>
      <c r="F21" s="24">
        <f>E21/51.4</f>
        <v>0.328988326848249</v>
      </c>
      <c r="G21" s="30"/>
      <c r="H21" s="30"/>
      <c r="I21" s="30"/>
      <c r="J21" s="30"/>
    </row>
    <row r="22" spans="1:10" ht="13.5">
      <c r="A22" s="188">
        <v>60.2</v>
      </c>
      <c r="B22" s="134" t="s">
        <v>346</v>
      </c>
      <c r="C22" s="23" t="s">
        <v>630</v>
      </c>
      <c r="D22" s="34"/>
      <c r="E22" s="24">
        <v>7.2</v>
      </c>
      <c r="F22" s="24">
        <f>E22/51.4</f>
        <v>0.14007782101167315</v>
      </c>
      <c r="G22" s="30"/>
      <c r="H22" s="30"/>
      <c r="I22" s="30"/>
      <c r="J22" s="30"/>
    </row>
    <row r="23" spans="1:10" ht="13.5">
      <c r="A23" s="188">
        <v>58.1</v>
      </c>
      <c r="B23" s="134" t="s">
        <v>225</v>
      </c>
      <c r="C23" s="23">
        <v>0.39999999999999997</v>
      </c>
      <c r="D23" s="24">
        <v>90</v>
      </c>
      <c r="E23" s="24">
        <v>3</v>
      </c>
      <c r="F23" s="54">
        <f>E23/51.4</f>
        <v>0.058365758754863814</v>
      </c>
      <c r="G23" s="30"/>
      <c r="H23" s="30"/>
      <c r="I23" s="30"/>
      <c r="J23" s="30"/>
    </row>
    <row r="24" spans="1:10" ht="13.5">
      <c r="A24" s="188">
        <v>55</v>
      </c>
      <c r="B24" s="134" t="s">
        <v>223</v>
      </c>
      <c r="C24" s="23">
        <v>0.5291666666666667</v>
      </c>
      <c r="D24" s="24">
        <v>945</v>
      </c>
      <c r="E24" s="24">
        <v>31.5</v>
      </c>
      <c r="F24" s="54">
        <f>E24/51.4</f>
        <v>0.6128404669260701</v>
      </c>
      <c r="G24" s="30"/>
      <c r="H24" s="30"/>
      <c r="I24" s="30"/>
      <c r="J24" s="30"/>
    </row>
    <row r="25" spans="1:10" ht="13.5">
      <c r="A25" s="188">
        <v>41</v>
      </c>
      <c r="B25" s="134" t="s">
        <v>267</v>
      </c>
      <c r="C25" s="23">
        <v>0.375</v>
      </c>
      <c r="D25" s="54">
        <v>40</v>
      </c>
      <c r="E25" s="54">
        <v>1.3</v>
      </c>
      <c r="F25" s="54">
        <f>E25/51.4</f>
        <v>0.02529182879377432</v>
      </c>
      <c r="G25" s="30"/>
      <c r="H25" s="30"/>
      <c r="I25" s="30"/>
      <c r="J25" s="30"/>
    </row>
    <row r="26" spans="1:10" ht="15.75" customHeight="1">
      <c r="A26" s="188">
        <v>39</v>
      </c>
      <c r="B26" s="134" t="s">
        <v>348</v>
      </c>
      <c r="C26" s="23">
        <v>0.3847222222222222</v>
      </c>
      <c r="D26" s="34"/>
      <c r="E26" s="24">
        <v>2.6</v>
      </c>
      <c r="F26" s="24">
        <f>E26/51.4</f>
        <v>0.05058365758754864</v>
      </c>
      <c r="G26" s="24" t="s">
        <v>242</v>
      </c>
      <c r="H26" s="24" t="s">
        <v>158</v>
      </c>
      <c r="I26" s="30"/>
      <c r="J26" s="30"/>
    </row>
    <row r="27" spans="1:10" ht="27.75" customHeight="1">
      <c r="A27" s="188">
        <v>38</v>
      </c>
      <c r="B27" s="134" t="s">
        <v>234</v>
      </c>
      <c r="C27" s="23">
        <v>0.40972222222222227</v>
      </c>
      <c r="D27" s="24">
        <v>32.15</v>
      </c>
      <c r="E27" s="24">
        <v>1.1</v>
      </c>
      <c r="F27" s="24">
        <f>E27/51.4</f>
        <v>0.021400778210116735</v>
      </c>
      <c r="G27" s="30"/>
      <c r="H27" s="24" t="s">
        <v>158</v>
      </c>
      <c r="I27" s="30"/>
      <c r="J27" s="30"/>
    </row>
    <row r="28" spans="1:10" ht="13.5">
      <c r="A28" s="188">
        <v>37</v>
      </c>
      <c r="B28" s="134" t="s">
        <v>349</v>
      </c>
      <c r="C28" s="23">
        <v>0.375</v>
      </c>
      <c r="D28" s="24">
        <f>1185/2</f>
        <v>592.5</v>
      </c>
      <c r="E28" s="24">
        <f>D28/30</f>
        <v>19.75</v>
      </c>
      <c r="F28" s="24">
        <f>E28/51.4</f>
        <v>0.3842412451361868</v>
      </c>
      <c r="G28" s="24" t="s">
        <v>242</v>
      </c>
      <c r="H28" s="24" t="s">
        <v>158</v>
      </c>
      <c r="I28" s="30"/>
      <c r="J28" s="30"/>
    </row>
    <row r="29" spans="1:10" ht="15.75" customHeight="1">
      <c r="A29" s="188">
        <v>30.5</v>
      </c>
      <c r="B29" s="134" t="s">
        <v>350</v>
      </c>
      <c r="C29" s="23">
        <v>0.4152777777777778</v>
      </c>
      <c r="D29" s="30"/>
      <c r="E29" s="30"/>
      <c r="F29" s="30"/>
      <c r="G29" s="30"/>
      <c r="H29" s="24" t="s">
        <v>158</v>
      </c>
      <c r="I29" s="30"/>
      <c r="J29" s="30"/>
    </row>
    <row r="30" spans="1:10" ht="13.5">
      <c r="A30" s="188">
        <v>28</v>
      </c>
      <c r="B30" s="134" t="s">
        <v>241</v>
      </c>
      <c r="C30" s="23">
        <v>0.4701388888888889</v>
      </c>
      <c r="D30" s="54">
        <v>181</v>
      </c>
      <c r="E30" s="24">
        <v>6.02</v>
      </c>
      <c r="F30" s="24">
        <f>E30/51.4</f>
        <v>0.11712062256809339</v>
      </c>
      <c r="G30" s="30"/>
      <c r="H30" s="30"/>
      <c r="I30" s="30"/>
      <c r="J30" s="24" t="s">
        <v>158</v>
      </c>
    </row>
    <row r="31" spans="1:10" ht="13.5">
      <c r="A31" s="188">
        <v>25.4</v>
      </c>
      <c r="B31" s="134" t="s">
        <v>204</v>
      </c>
      <c r="C31" s="23">
        <v>0.3826388888888889</v>
      </c>
      <c r="D31" s="30"/>
      <c r="E31" s="54">
        <v>11.67</v>
      </c>
      <c r="F31" s="24">
        <f>E31/51.4</f>
        <v>0.22704280155642023</v>
      </c>
      <c r="G31" s="24" t="s">
        <v>242</v>
      </c>
      <c r="H31" s="24" t="s">
        <v>158</v>
      </c>
      <c r="I31" s="30"/>
      <c r="J31" s="30"/>
    </row>
    <row r="32" spans="1:10" ht="13.5">
      <c r="A32" s="188">
        <v>22</v>
      </c>
      <c r="B32" s="134" t="s">
        <v>352</v>
      </c>
      <c r="C32" s="23">
        <v>0.3958333333333333</v>
      </c>
      <c r="D32" s="30"/>
      <c r="E32" s="30"/>
      <c r="F32" s="54">
        <v>0.456</v>
      </c>
      <c r="G32" s="30"/>
      <c r="H32" s="30"/>
      <c r="I32" s="30"/>
      <c r="J32" s="24" t="s">
        <v>158</v>
      </c>
    </row>
    <row r="33" spans="1:10" ht="13.5">
      <c r="A33" s="188">
        <v>19</v>
      </c>
      <c r="B33" s="134" t="s">
        <v>202</v>
      </c>
      <c r="C33" s="23">
        <v>0.47222222222222227</v>
      </c>
      <c r="D33" s="54">
        <v>152</v>
      </c>
      <c r="E33" s="54">
        <v>5</v>
      </c>
      <c r="F33" s="24">
        <f>E33/51.4</f>
        <v>0.09727626459143969</v>
      </c>
      <c r="G33" s="24" t="s">
        <v>242</v>
      </c>
      <c r="H33" s="24" t="s">
        <v>158</v>
      </c>
      <c r="I33" s="30"/>
      <c r="J33" s="30"/>
    </row>
    <row r="34" spans="1:10" ht="13.5">
      <c r="A34" s="188">
        <v>18.3</v>
      </c>
      <c r="B34" s="134" t="s">
        <v>248</v>
      </c>
      <c r="C34" s="23">
        <v>0.46875</v>
      </c>
      <c r="D34" s="30"/>
      <c r="E34" s="54">
        <v>15</v>
      </c>
      <c r="F34" s="24">
        <f>E34/51.4</f>
        <v>0.2918287937743191</v>
      </c>
      <c r="G34" s="30"/>
      <c r="H34" s="30"/>
      <c r="I34" s="30"/>
      <c r="J34" s="24" t="s">
        <v>158</v>
      </c>
    </row>
    <row r="35" spans="1:10" ht="13.5">
      <c r="A35" s="188">
        <v>17</v>
      </c>
      <c r="B35" s="134" t="s">
        <v>353</v>
      </c>
      <c r="C35" s="23">
        <v>0.09722222222222222</v>
      </c>
      <c r="D35" s="54">
        <v>140</v>
      </c>
      <c r="E35" s="54">
        <v>4.7</v>
      </c>
      <c r="F35" s="54">
        <f>E35/51.4</f>
        <v>0.09143968871595332</v>
      </c>
      <c r="G35" s="24" t="s">
        <v>239</v>
      </c>
      <c r="H35" s="30"/>
      <c r="I35" s="30"/>
      <c r="J35" s="24" t="s">
        <v>158</v>
      </c>
    </row>
    <row r="36" spans="1:10" ht="13.5">
      <c r="A36" s="188">
        <v>13</v>
      </c>
      <c r="B36" s="134" t="s">
        <v>372</v>
      </c>
      <c r="C36" s="23">
        <v>0.4069444444444445</v>
      </c>
      <c r="D36" s="24">
        <v>1097</v>
      </c>
      <c r="E36" s="24">
        <v>37</v>
      </c>
      <c r="F36" s="24">
        <f>E36/51.4</f>
        <v>0.7198443579766537</v>
      </c>
      <c r="G36" s="24" t="s">
        <v>242</v>
      </c>
      <c r="H36" s="24" t="s">
        <v>158</v>
      </c>
      <c r="I36" s="30"/>
      <c r="J36" s="53"/>
    </row>
    <row r="37" spans="1:10" ht="13.5" customHeight="1">
      <c r="A37" s="188">
        <v>11.5</v>
      </c>
      <c r="B37" s="134" t="s">
        <v>218</v>
      </c>
      <c r="C37" s="23">
        <v>0.4041666666666666</v>
      </c>
      <c r="D37" s="30"/>
      <c r="E37" s="24">
        <v>20.05</v>
      </c>
      <c r="F37" s="24">
        <f>E37/51.4</f>
        <v>0.39007782101167315</v>
      </c>
      <c r="G37" s="30"/>
      <c r="H37" s="24" t="s">
        <v>158</v>
      </c>
      <c r="I37" s="30"/>
      <c r="J37" s="53"/>
    </row>
    <row r="38" spans="1:10" ht="13.5">
      <c r="A38" s="188">
        <v>10</v>
      </c>
      <c r="B38" s="134" t="s">
        <v>354</v>
      </c>
      <c r="C38" s="23">
        <v>0.5729166666666666</v>
      </c>
      <c r="D38" s="30"/>
      <c r="E38" s="24">
        <v>43.33</v>
      </c>
      <c r="F38" s="24">
        <f>E38/51.4</f>
        <v>0.8429961089494163</v>
      </c>
      <c r="G38" s="30"/>
      <c r="H38" s="30"/>
      <c r="I38" s="24" t="s">
        <v>158</v>
      </c>
      <c r="J38" s="53"/>
    </row>
    <row r="39" spans="1:10" ht="13.5">
      <c r="A39" s="188">
        <v>7.3</v>
      </c>
      <c r="B39" s="134" t="s">
        <v>355</v>
      </c>
      <c r="C39" s="23">
        <v>0.37847222222222227</v>
      </c>
      <c r="D39" s="24">
        <v>1086</v>
      </c>
      <c r="E39" s="151">
        <v>36.2</v>
      </c>
      <c r="F39" s="151">
        <f>E39/51.4</f>
        <v>0.7042801556420234</v>
      </c>
      <c r="G39" s="24" t="s">
        <v>242</v>
      </c>
      <c r="H39" s="24" t="s">
        <v>158</v>
      </c>
      <c r="I39" s="53"/>
      <c r="J39" s="53"/>
    </row>
    <row r="40" spans="1:10" ht="13.5">
      <c r="A40" s="188">
        <v>2.9</v>
      </c>
      <c r="B40" s="134" t="s">
        <v>360</v>
      </c>
      <c r="C40" s="23">
        <v>0.4041666666666666</v>
      </c>
      <c r="D40" s="30"/>
      <c r="E40" s="151">
        <v>11</v>
      </c>
      <c r="F40" s="151">
        <f>E40/51.4</f>
        <v>0.21400778210116733</v>
      </c>
      <c r="G40" s="24" t="s">
        <v>242</v>
      </c>
      <c r="H40" s="24" t="s">
        <v>158</v>
      </c>
      <c r="I40" s="53"/>
      <c r="J40" s="53"/>
    </row>
    <row r="41" spans="1:10" ht="13.5">
      <c r="A41" s="188">
        <v>0.5</v>
      </c>
      <c r="B41" s="134" t="s">
        <v>361</v>
      </c>
      <c r="C41" s="53"/>
      <c r="D41" s="53"/>
      <c r="E41" s="53"/>
      <c r="F41" s="53"/>
      <c r="G41" s="53"/>
      <c r="H41" s="53"/>
      <c r="I41" s="24" t="s">
        <v>158</v>
      </c>
      <c r="J41" s="53"/>
    </row>
    <row r="42" spans="1:10" ht="13.5">
      <c r="A42" s="116" t="s">
        <v>295</v>
      </c>
      <c r="B42" s="134" t="s">
        <v>201</v>
      </c>
      <c r="C42" s="23">
        <v>0.4444444444444444</v>
      </c>
      <c r="D42" s="30"/>
      <c r="E42" s="24">
        <v>0.35</v>
      </c>
      <c r="F42" s="24">
        <f>E42/51.4</f>
        <v>0.006809338521400778</v>
      </c>
      <c r="G42" s="30"/>
      <c r="H42" s="30"/>
      <c r="I42" s="24" t="s">
        <v>158</v>
      </c>
      <c r="J42" s="30"/>
    </row>
    <row r="43" spans="1:10" ht="13.5">
      <c r="A43" s="116" t="s">
        <v>296</v>
      </c>
      <c r="B43" s="134" t="s">
        <v>373</v>
      </c>
      <c r="C43" s="23">
        <v>0.4444444444444444</v>
      </c>
      <c r="D43" s="30"/>
      <c r="E43" s="24">
        <v>14.7</v>
      </c>
      <c r="F43" s="24">
        <f>E43/51.4</f>
        <v>0.28599221789883267</v>
      </c>
      <c r="G43" s="30"/>
      <c r="H43" s="30"/>
      <c r="I43" s="30"/>
      <c r="J43" s="30"/>
    </row>
    <row r="44" spans="1:10" ht="13.5">
      <c r="A44" s="191" t="s">
        <v>303</v>
      </c>
      <c r="B44" s="134" t="s">
        <v>364</v>
      </c>
      <c r="C44" s="23">
        <v>0.4479166666666667</v>
      </c>
      <c r="D44" s="30"/>
      <c r="E44" s="24">
        <v>7.7</v>
      </c>
      <c r="F44" s="151">
        <f>E44/51.4</f>
        <v>0.14980544747081712</v>
      </c>
      <c r="G44" s="30"/>
      <c r="H44" s="24" t="s">
        <v>158</v>
      </c>
      <c r="I44" s="30"/>
      <c r="J44" s="30"/>
    </row>
    <row r="45" spans="1:10" ht="13.5">
      <c r="A45" s="191" t="s">
        <v>308</v>
      </c>
      <c r="B45" s="134" t="s">
        <v>365</v>
      </c>
      <c r="C45" s="23">
        <v>0.47222222222222227</v>
      </c>
      <c r="D45" s="24">
        <v>635</v>
      </c>
      <c r="E45" s="24">
        <v>21.2</v>
      </c>
      <c r="F45" s="151">
        <f>E45/51.4</f>
        <v>0.41245136186770426</v>
      </c>
      <c r="G45" s="24" t="s">
        <v>631</v>
      </c>
      <c r="H45" s="30"/>
      <c r="I45" s="30"/>
      <c r="J45" s="30"/>
    </row>
    <row r="46" spans="1:10" ht="13.5">
      <c r="A46" s="191" t="s">
        <v>282</v>
      </c>
      <c r="B46" s="134" t="s">
        <v>368</v>
      </c>
      <c r="C46" s="23">
        <v>0.4305555555555556</v>
      </c>
      <c r="D46" s="30"/>
      <c r="E46" s="24">
        <v>36.3</v>
      </c>
      <c r="F46" s="151">
        <f>E46/51.4</f>
        <v>0.7062256809338521</v>
      </c>
      <c r="G46" s="30"/>
      <c r="H46" s="30"/>
      <c r="I46" s="30"/>
      <c r="J46" s="30"/>
    </row>
    <row r="47" spans="1:10" ht="13.5">
      <c r="A47" s="191" t="s">
        <v>292</v>
      </c>
      <c r="B47" s="134" t="s">
        <v>371</v>
      </c>
      <c r="C47" s="23">
        <v>0.4354166666666666</v>
      </c>
      <c r="D47" s="30"/>
      <c r="E47" s="24">
        <v>20</v>
      </c>
      <c r="F47" s="151">
        <f>E47/51.4</f>
        <v>0.38910505836575876</v>
      </c>
      <c r="G47" s="24" t="s">
        <v>242</v>
      </c>
      <c r="H47" s="30"/>
      <c r="I47" s="30"/>
      <c r="J47" s="24" t="s">
        <v>158</v>
      </c>
    </row>
    <row r="48" spans="1:10" ht="13.5">
      <c r="A48" s="188">
        <v>-1</v>
      </c>
      <c r="B48" s="134" t="s">
        <v>179</v>
      </c>
      <c r="C48" s="23">
        <v>0.4166666666666667</v>
      </c>
      <c r="D48" s="30"/>
      <c r="E48" s="30"/>
      <c r="F48" s="24">
        <v>1.2</v>
      </c>
      <c r="G48" s="30"/>
      <c r="H48" s="24" t="s">
        <v>158</v>
      </c>
      <c r="I48" s="30"/>
      <c r="J48" s="30"/>
    </row>
    <row r="49" spans="1:10" ht="13.5">
      <c r="A49" s="188">
        <v>-5</v>
      </c>
      <c r="B49" s="134" t="s">
        <v>376</v>
      </c>
      <c r="C49" s="23">
        <v>0.4763888888888889</v>
      </c>
      <c r="D49" s="24">
        <v>919.5</v>
      </c>
      <c r="E49" s="24">
        <v>30.65</v>
      </c>
      <c r="F49" s="24">
        <f>E49/51.4</f>
        <v>0.5963035019455253</v>
      </c>
      <c r="G49" s="30"/>
      <c r="H49" s="30"/>
      <c r="I49" s="30"/>
      <c r="J49" s="24" t="s">
        <v>158</v>
      </c>
    </row>
    <row r="50" spans="1:10" ht="13.5">
      <c r="A50" s="188">
        <v>-7</v>
      </c>
      <c r="B50" s="134" t="s">
        <v>377</v>
      </c>
      <c r="C50" s="23">
        <v>0.46388888888888885</v>
      </c>
      <c r="D50" s="24">
        <v>70</v>
      </c>
      <c r="E50" s="24">
        <v>2.3</v>
      </c>
      <c r="F50" s="151">
        <f>E50/51.4</f>
        <v>0.04474708171206226</v>
      </c>
      <c r="G50" s="24" t="s">
        <v>239</v>
      </c>
      <c r="H50" s="30"/>
      <c r="I50" s="30"/>
      <c r="J50" s="24" t="s">
        <v>158</v>
      </c>
    </row>
  </sheetData>
  <sheetProtection/>
  <printOptions/>
  <pageMargins left="0.7" right="0.7" top="0.75" bottom="0.75" header="0.3" footer="0.3"/>
  <pageSetup orientation="portrait"/>
  <headerFooter alignWithMargins="0">
    <oddHeader>&amp;C&amp;"Calibri,Regular"&amp;K000000Day in the Life of the Hudson 
Currents 10/12/17</oddHeader>
    <oddFooter>&amp;C&amp;"Calibri,Regular"&amp;K000000&amp;P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L56" sqref="L56"/>
    </sheetView>
  </sheetViews>
  <sheetFormatPr defaultColWidth="11.421875" defaultRowHeight="15"/>
  <cols>
    <col min="2" max="2" width="10.8515625" style="17" customWidth="1"/>
  </cols>
  <sheetData>
    <row r="1" spans="1:8" ht="36">
      <c r="A1" s="38" t="s">
        <v>107</v>
      </c>
      <c r="B1" s="41" t="s">
        <v>153</v>
      </c>
      <c r="C1" s="7" t="s">
        <v>108</v>
      </c>
      <c r="F1" s="3" t="s">
        <v>109</v>
      </c>
      <c r="G1" s="3" t="s">
        <v>110</v>
      </c>
      <c r="H1" s="2" t="s">
        <v>107</v>
      </c>
    </row>
    <row r="2" spans="1:8" ht="13.5">
      <c r="A2">
        <v>104</v>
      </c>
      <c r="B2" s="28" t="s">
        <v>231</v>
      </c>
      <c r="C2" s="24" t="s">
        <v>264</v>
      </c>
      <c r="F2" s="23">
        <v>0.46458333333333335</v>
      </c>
      <c r="G2" s="24">
        <v>28500</v>
      </c>
      <c r="H2" s="24">
        <v>114</v>
      </c>
    </row>
    <row r="3" spans="1:8" ht="13.5">
      <c r="A3">
        <v>114</v>
      </c>
      <c r="B3" s="28">
        <v>154</v>
      </c>
      <c r="C3" s="24" t="s">
        <v>185</v>
      </c>
      <c r="F3" s="25">
        <v>0.4583333333333333</v>
      </c>
      <c r="G3" s="24">
        <v>25000</v>
      </c>
      <c r="H3" s="24">
        <v>104</v>
      </c>
    </row>
    <row r="4" spans="1:8" ht="13.5">
      <c r="A4">
        <v>107</v>
      </c>
      <c r="B4" s="28">
        <v>153</v>
      </c>
      <c r="C4" s="24" t="s">
        <v>186</v>
      </c>
      <c r="F4" s="23">
        <v>0.46875</v>
      </c>
      <c r="G4" s="24">
        <v>34000</v>
      </c>
      <c r="H4" s="24">
        <v>107</v>
      </c>
    </row>
    <row r="5" spans="1:8" ht="13.5">
      <c r="A5">
        <v>110</v>
      </c>
      <c r="B5" s="28">
        <v>152.2</v>
      </c>
      <c r="C5" s="24" t="s">
        <v>263</v>
      </c>
      <c r="F5" s="23">
        <v>0.4895833333333333</v>
      </c>
      <c r="G5" s="24">
        <v>31000</v>
      </c>
      <c r="H5" s="24">
        <v>110</v>
      </c>
    </row>
    <row r="6" spans="1:8" ht="13.5">
      <c r="A6">
        <v>102</v>
      </c>
      <c r="B6" s="28">
        <v>145.5</v>
      </c>
      <c r="C6" s="24" t="s">
        <v>187</v>
      </c>
      <c r="F6" s="23">
        <v>0.4895833333333333</v>
      </c>
      <c r="G6" s="24">
        <v>28000</v>
      </c>
      <c r="H6" s="24">
        <v>106</v>
      </c>
    </row>
    <row r="7" spans="2:8" ht="13.5">
      <c r="B7" s="28"/>
      <c r="C7" s="24"/>
      <c r="F7" s="23">
        <v>0.6152777777777778</v>
      </c>
      <c r="G7" s="24">
        <v>23000</v>
      </c>
      <c r="H7" s="24">
        <v>102</v>
      </c>
    </row>
    <row r="8" spans="1:8" ht="13.5">
      <c r="A8">
        <v>101</v>
      </c>
      <c r="B8" s="28">
        <v>140</v>
      </c>
      <c r="C8" s="24" t="s">
        <v>210</v>
      </c>
      <c r="F8" s="23">
        <v>0.4583333333333333</v>
      </c>
      <c r="G8" s="24">
        <v>25000</v>
      </c>
      <c r="H8" s="24">
        <v>101</v>
      </c>
    </row>
    <row r="9" spans="2:8" ht="13.5">
      <c r="B9" s="28">
        <v>138</v>
      </c>
      <c r="C9" s="24" t="s">
        <v>238</v>
      </c>
      <c r="F9" s="23">
        <v>0.3645833333333333</v>
      </c>
      <c r="G9" s="24">
        <v>20400</v>
      </c>
      <c r="H9" s="24">
        <v>100</v>
      </c>
    </row>
    <row r="10" spans="1:8" ht="13.5">
      <c r="A10">
        <v>96</v>
      </c>
      <c r="B10" s="28">
        <v>124.5</v>
      </c>
      <c r="C10" s="24" t="s">
        <v>190</v>
      </c>
      <c r="F10" s="23">
        <v>0.46458333333333335</v>
      </c>
      <c r="G10" s="24">
        <v>35500</v>
      </c>
      <c r="H10" s="24">
        <v>96</v>
      </c>
    </row>
    <row r="11" spans="1:8" ht="13.5">
      <c r="A11">
        <v>95</v>
      </c>
      <c r="B11" s="28">
        <v>123</v>
      </c>
      <c r="C11" s="24" t="s">
        <v>262</v>
      </c>
      <c r="F11" s="23">
        <v>0.4583333333333333</v>
      </c>
      <c r="G11" s="24">
        <v>27000</v>
      </c>
      <c r="H11" s="24">
        <v>95</v>
      </c>
    </row>
    <row r="12" spans="1:8" ht="13.5">
      <c r="A12">
        <v>126</v>
      </c>
      <c r="B12" s="28">
        <v>117.5</v>
      </c>
      <c r="C12" s="24" t="s">
        <v>261</v>
      </c>
      <c r="F12" s="23">
        <v>0.4583333333333333</v>
      </c>
      <c r="G12" s="24">
        <v>28000</v>
      </c>
      <c r="H12" s="24">
        <v>126</v>
      </c>
    </row>
    <row r="13" spans="1:8" ht="13.5">
      <c r="A13">
        <v>94</v>
      </c>
      <c r="B13" s="28">
        <v>117</v>
      </c>
      <c r="C13" s="24" t="s">
        <v>260</v>
      </c>
      <c r="F13" s="23">
        <v>0.4861111111111111</v>
      </c>
      <c r="G13" s="24">
        <v>28000</v>
      </c>
      <c r="H13" s="24">
        <v>94</v>
      </c>
    </row>
    <row r="14" spans="1:8" ht="13.5">
      <c r="A14">
        <v>92</v>
      </c>
      <c r="B14" s="28">
        <v>115</v>
      </c>
      <c r="C14" s="24" t="s">
        <v>258</v>
      </c>
      <c r="F14" s="23">
        <v>0.4861111111111111</v>
      </c>
      <c r="G14" s="24">
        <v>20000</v>
      </c>
      <c r="H14" s="24">
        <v>92</v>
      </c>
    </row>
    <row r="15" spans="1:8" ht="13.5">
      <c r="A15">
        <v>103</v>
      </c>
      <c r="B15" s="28">
        <v>108.5</v>
      </c>
      <c r="C15" s="24" t="s">
        <v>230</v>
      </c>
      <c r="F15" s="23">
        <v>0.4791666666666667</v>
      </c>
      <c r="G15" s="24">
        <v>25000</v>
      </c>
      <c r="H15" s="24">
        <v>103</v>
      </c>
    </row>
    <row r="16" spans="1:8" ht="13.5">
      <c r="A16">
        <v>84</v>
      </c>
      <c r="B16" s="28">
        <v>102</v>
      </c>
      <c r="C16" s="24" t="s">
        <v>237</v>
      </c>
      <c r="F16" s="23">
        <v>0.4701388888888889</v>
      </c>
      <c r="G16" s="24">
        <v>24000</v>
      </c>
      <c r="H16" s="24">
        <v>84</v>
      </c>
    </row>
    <row r="17" spans="1:8" ht="13.5">
      <c r="A17">
        <v>83</v>
      </c>
      <c r="B17" s="28">
        <v>100.5</v>
      </c>
      <c r="C17" s="24" t="s">
        <v>257</v>
      </c>
      <c r="F17" s="23">
        <v>0.4583333333333333</v>
      </c>
      <c r="G17" s="24">
        <v>25000</v>
      </c>
      <c r="H17" s="24">
        <v>83</v>
      </c>
    </row>
    <row r="18" spans="1:8" ht="13.5">
      <c r="A18">
        <v>78</v>
      </c>
      <c r="B18" s="28">
        <v>97</v>
      </c>
      <c r="C18" s="24" t="s">
        <v>256</v>
      </c>
      <c r="F18" s="23">
        <v>0.5277777777777778</v>
      </c>
      <c r="G18" s="24">
        <v>20000</v>
      </c>
      <c r="H18" s="24">
        <v>78</v>
      </c>
    </row>
    <row r="19" spans="1:8" ht="13.5">
      <c r="A19">
        <v>77</v>
      </c>
      <c r="B19" s="28">
        <v>94</v>
      </c>
      <c r="C19" s="24" t="s">
        <v>255</v>
      </c>
      <c r="F19" s="23">
        <v>0.4583333333333333</v>
      </c>
      <c r="G19" s="24">
        <v>11960</v>
      </c>
      <c r="H19" s="24">
        <v>76</v>
      </c>
    </row>
    <row r="20" spans="1:8" ht="13.5">
      <c r="A20">
        <v>72</v>
      </c>
      <c r="B20" s="28">
        <v>92</v>
      </c>
      <c r="C20" s="24" t="s">
        <v>208</v>
      </c>
      <c r="F20" s="23">
        <v>0.4583333333333333</v>
      </c>
      <c r="G20" s="24">
        <v>20000</v>
      </c>
      <c r="H20" s="24">
        <v>72</v>
      </c>
    </row>
    <row r="21" spans="1:8" ht="13.5">
      <c r="A21">
        <v>71</v>
      </c>
      <c r="B21" s="28">
        <v>87</v>
      </c>
      <c r="C21" s="24" t="s">
        <v>229</v>
      </c>
      <c r="F21" s="23">
        <v>0.4513888888888889</v>
      </c>
      <c r="G21" s="24">
        <v>21540</v>
      </c>
      <c r="H21" s="24">
        <v>71</v>
      </c>
    </row>
    <row r="22" spans="1:8" ht="13.5">
      <c r="A22">
        <v>76</v>
      </c>
      <c r="B22" s="28">
        <v>78</v>
      </c>
      <c r="C22" s="24" t="s">
        <v>244</v>
      </c>
      <c r="F22" s="23">
        <v>0.4583333333333333</v>
      </c>
      <c r="G22" s="24">
        <v>23000</v>
      </c>
      <c r="H22" s="24">
        <v>91</v>
      </c>
    </row>
    <row r="23" spans="1:8" ht="13.5">
      <c r="A23">
        <v>69</v>
      </c>
      <c r="B23" s="28">
        <v>76.4</v>
      </c>
      <c r="C23" s="24" t="s">
        <v>236</v>
      </c>
      <c r="F23" s="23">
        <v>0.4583333333333333</v>
      </c>
      <c r="G23" s="24">
        <v>7000</v>
      </c>
      <c r="H23" s="24">
        <v>88</v>
      </c>
    </row>
    <row r="24" spans="1:8" ht="13.5">
      <c r="A24">
        <v>67</v>
      </c>
      <c r="B24" s="28">
        <v>76</v>
      </c>
      <c r="C24" s="24" t="s">
        <v>227</v>
      </c>
      <c r="F24" s="23">
        <v>0.47222222222222227</v>
      </c>
      <c r="G24" s="24">
        <v>18000</v>
      </c>
      <c r="H24" s="24">
        <v>86</v>
      </c>
    </row>
    <row r="25" spans="1:8" ht="13.5">
      <c r="A25">
        <v>66</v>
      </c>
      <c r="B25" s="28">
        <v>75.5</v>
      </c>
      <c r="C25" s="24" t="s">
        <v>227</v>
      </c>
      <c r="F25" s="23">
        <v>0.5458333333333333</v>
      </c>
      <c r="G25" s="24">
        <v>17700</v>
      </c>
      <c r="H25" s="24">
        <v>69</v>
      </c>
    </row>
    <row r="26" spans="1:8" ht="13.5">
      <c r="A26">
        <v>65</v>
      </c>
      <c r="B26" s="28">
        <v>65</v>
      </c>
      <c r="C26" s="24" t="s">
        <v>235</v>
      </c>
      <c r="F26" s="23">
        <v>0.5</v>
      </c>
      <c r="G26" s="24">
        <v>17300</v>
      </c>
      <c r="H26" s="24">
        <v>67</v>
      </c>
    </row>
    <row r="27" spans="1:8" ht="13.5">
      <c r="A27">
        <v>62</v>
      </c>
      <c r="B27" s="28">
        <v>61.2</v>
      </c>
      <c r="C27" s="24" t="s">
        <v>226</v>
      </c>
      <c r="F27" s="23">
        <v>0.4284722222222222</v>
      </c>
      <c r="G27" s="24">
        <v>16500</v>
      </c>
      <c r="H27" s="24">
        <v>66</v>
      </c>
    </row>
    <row r="28" spans="1:8" ht="13.5">
      <c r="A28">
        <v>61</v>
      </c>
      <c r="B28" s="28">
        <v>61</v>
      </c>
      <c r="C28" s="24" t="s">
        <v>203</v>
      </c>
      <c r="F28" s="23">
        <v>0.4930555555555556</v>
      </c>
      <c r="G28" s="24">
        <v>15000</v>
      </c>
      <c r="H28" s="24">
        <v>65</v>
      </c>
    </row>
    <row r="29" spans="1:8" ht="13.5">
      <c r="A29">
        <v>57</v>
      </c>
      <c r="B29" s="28">
        <v>60.2</v>
      </c>
      <c r="C29" s="24" t="s">
        <v>193</v>
      </c>
      <c r="F29" s="23">
        <v>0.3958333333333333</v>
      </c>
      <c r="G29" s="24">
        <v>14000</v>
      </c>
      <c r="H29" s="24">
        <v>64</v>
      </c>
    </row>
    <row r="30" spans="1:8" ht="13.5">
      <c r="A30">
        <v>56</v>
      </c>
      <c r="B30" s="28">
        <v>60</v>
      </c>
      <c r="C30" s="24" t="s">
        <v>194</v>
      </c>
      <c r="F30" s="23">
        <v>0.375</v>
      </c>
      <c r="G30" s="24">
        <v>12900</v>
      </c>
      <c r="H30" s="24">
        <v>63</v>
      </c>
    </row>
    <row r="31" spans="1:8" ht="13.5">
      <c r="A31">
        <v>55</v>
      </c>
      <c r="B31" s="28">
        <v>58.1</v>
      </c>
      <c r="C31" s="24" t="s">
        <v>279</v>
      </c>
      <c r="F31" s="23">
        <v>0.4847222222222222</v>
      </c>
      <c r="G31" s="24">
        <v>10000</v>
      </c>
      <c r="H31" s="24">
        <v>62</v>
      </c>
    </row>
    <row r="32" spans="1:8" ht="13.5">
      <c r="A32">
        <v>52</v>
      </c>
      <c r="B32" s="28">
        <v>58</v>
      </c>
      <c r="C32" s="24" t="s">
        <v>224</v>
      </c>
      <c r="F32" s="23">
        <v>0.4583333333333333</v>
      </c>
      <c r="G32" s="24">
        <v>14500</v>
      </c>
      <c r="H32" s="24">
        <v>61</v>
      </c>
    </row>
    <row r="33" spans="1:8" ht="13.5">
      <c r="A33">
        <v>120</v>
      </c>
      <c r="B33" s="28">
        <v>55</v>
      </c>
      <c r="C33" s="24" t="s">
        <v>223</v>
      </c>
      <c r="F33" s="23">
        <v>0.3888888888888889</v>
      </c>
      <c r="G33" s="24">
        <v>91400</v>
      </c>
      <c r="H33" s="24">
        <v>59</v>
      </c>
    </row>
    <row r="34" spans="1:8" ht="13.5">
      <c r="A34">
        <v>51</v>
      </c>
      <c r="B34" s="28">
        <v>51.5</v>
      </c>
      <c r="C34" s="24" t="s">
        <v>222</v>
      </c>
      <c r="F34" s="23">
        <v>0.4131944444444444</v>
      </c>
      <c r="G34" s="24">
        <v>11000</v>
      </c>
      <c r="H34" s="24">
        <v>57</v>
      </c>
    </row>
    <row r="35" spans="1:8" ht="13.5">
      <c r="A35">
        <v>50</v>
      </c>
      <c r="B35" s="28">
        <v>41</v>
      </c>
      <c r="C35" s="24" t="s">
        <v>197</v>
      </c>
      <c r="F35" s="23">
        <v>0.4791666666666667</v>
      </c>
      <c r="G35" s="24">
        <v>9100</v>
      </c>
      <c r="H35" s="24">
        <v>56</v>
      </c>
    </row>
    <row r="36" spans="1:8" ht="13.5">
      <c r="A36">
        <v>49</v>
      </c>
      <c r="B36" s="28">
        <v>40</v>
      </c>
      <c r="C36" s="24" t="s">
        <v>198</v>
      </c>
      <c r="F36" s="23">
        <v>0.4791666666666667</v>
      </c>
      <c r="G36" s="24">
        <v>13000</v>
      </c>
      <c r="H36" s="24">
        <v>55</v>
      </c>
    </row>
    <row r="37" spans="1:8" ht="13.5">
      <c r="A37">
        <v>48</v>
      </c>
      <c r="B37" s="28">
        <v>39</v>
      </c>
      <c r="C37" s="24" t="s">
        <v>205</v>
      </c>
      <c r="F37" s="23">
        <v>0.3958333333333333</v>
      </c>
      <c r="G37" s="24">
        <v>9802</v>
      </c>
      <c r="H37" s="24">
        <v>54</v>
      </c>
    </row>
    <row r="38" spans="1:8" ht="13.5">
      <c r="A38">
        <v>46</v>
      </c>
      <c r="B38" s="28">
        <v>38</v>
      </c>
      <c r="C38" s="24" t="s">
        <v>252</v>
      </c>
      <c r="F38" s="23">
        <v>0.4375</v>
      </c>
      <c r="G38" s="24">
        <v>11000</v>
      </c>
      <c r="H38" s="24">
        <v>52</v>
      </c>
    </row>
    <row r="39" spans="1:8" ht="13.5">
      <c r="A39">
        <v>44</v>
      </c>
      <c r="B39" s="28">
        <v>37</v>
      </c>
      <c r="C39" s="24" t="s">
        <v>251</v>
      </c>
      <c r="F39" s="23">
        <v>0.4583333333333333</v>
      </c>
      <c r="G39" s="24">
        <v>9400</v>
      </c>
      <c r="H39" s="24">
        <v>120</v>
      </c>
    </row>
    <row r="40" spans="1:8" ht="13.5">
      <c r="A40">
        <v>42</v>
      </c>
      <c r="B40" s="28">
        <v>35</v>
      </c>
      <c r="C40" s="24" t="s">
        <v>199</v>
      </c>
      <c r="F40" s="23">
        <v>0.4583333333333333</v>
      </c>
      <c r="G40" s="24">
        <v>8000</v>
      </c>
      <c r="H40" s="24">
        <v>51</v>
      </c>
    </row>
    <row r="41" spans="1:8" ht="13.5">
      <c r="A41">
        <v>115</v>
      </c>
      <c r="B41" s="28">
        <v>32</v>
      </c>
      <c r="C41" s="24" t="s">
        <v>220</v>
      </c>
      <c r="F41" s="23">
        <v>0.5208333333333334</v>
      </c>
      <c r="G41" s="24">
        <v>10000</v>
      </c>
      <c r="H41" s="24">
        <v>50</v>
      </c>
    </row>
    <row r="42" spans="1:8" ht="13.5">
      <c r="A42">
        <v>40</v>
      </c>
      <c r="B42" s="28">
        <v>30.5</v>
      </c>
      <c r="C42" s="24" t="s">
        <v>249</v>
      </c>
      <c r="F42" s="23">
        <v>0.42569444444444443</v>
      </c>
      <c r="G42" s="24">
        <v>8100</v>
      </c>
      <c r="H42" s="24">
        <v>49</v>
      </c>
    </row>
    <row r="43" spans="1:8" ht="13.5">
      <c r="A43">
        <v>38</v>
      </c>
      <c r="B43" s="28">
        <v>30.4</v>
      </c>
      <c r="C43" s="24" t="s">
        <v>266</v>
      </c>
      <c r="F43" s="23">
        <v>0.5</v>
      </c>
      <c r="G43" s="24">
        <v>6577</v>
      </c>
      <c r="H43" s="24">
        <v>48</v>
      </c>
    </row>
    <row r="44" spans="1:8" ht="13.5">
      <c r="A44">
        <v>37</v>
      </c>
      <c r="B44" s="28">
        <v>28</v>
      </c>
      <c r="C44" s="24" t="s">
        <v>241</v>
      </c>
      <c r="F44" s="23">
        <v>0.4583333333333333</v>
      </c>
      <c r="G44" s="24">
        <v>4000</v>
      </c>
      <c r="H44" s="24">
        <v>43</v>
      </c>
    </row>
    <row r="45" spans="1:8" ht="13.5">
      <c r="A45">
        <v>34</v>
      </c>
      <c r="B45" s="28">
        <v>25.4</v>
      </c>
      <c r="C45" s="24" t="s">
        <v>204</v>
      </c>
      <c r="F45" s="23">
        <v>0.5263888888888889</v>
      </c>
      <c r="G45" s="24">
        <v>2721</v>
      </c>
      <c r="H45" s="24">
        <v>42</v>
      </c>
    </row>
    <row r="46" spans="1:8" ht="13.5">
      <c r="A46">
        <v>33</v>
      </c>
      <c r="B46" s="28">
        <v>25</v>
      </c>
      <c r="C46" s="24" t="s">
        <v>219</v>
      </c>
      <c r="F46" s="23">
        <v>0.4618055555555556</v>
      </c>
      <c r="G46" s="24">
        <v>2536</v>
      </c>
      <c r="H46" s="24">
        <v>38</v>
      </c>
    </row>
    <row r="47" spans="1:8" ht="13.5">
      <c r="A47">
        <v>30</v>
      </c>
      <c r="B47" s="28">
        <v>19</v>
      </c>
      <c r="C47" s="24" t="s">
        <v>202</v>
      </c>
      <c r="F47" s="23">
        <v>0.375</v>
      </c>
      <c r="G47" s="24">
        <v>2511</v>
      </c>
      <c r="H47" s="24">
        <v>37</v>
      </c>
    </row>
    <row r="48" spans="1:8" ht="13.5">
      <c r="A48">
        <v>28</v>
      </c>
      <c r="B48" s="28">
        <v>18.3</v>
      </c>
      <c r="C48" s="24" t="s">
        <v>248</v>
      </c>
      <c r="F48" s="23">
        <v>0.4583333333333333</v>
      </c>
      <c r="G48" s="24">
        <v>155</v>
      </c>
      <c r="H48" s="24">
        <v>34</v>
      </c>
    </row>
    <row r="49" spans="1:8" ht="13.5">
      <c r="A49">
        <v>26</v>
      </c>
      <c r="B49" s="28">
        <v>17</v>
      </c>
      <c r="C49" s="24" t="s">
        <v>247</v>
      </c>
      <c r="F49" s="23">
        <v>0.4277777777777778</v>
      </c>
      <c r="G49" s="24">
        <v>293</v>
      </c>
      <c r="H49" s="24">
        <v>33</v>
      </c>
    </row>
    <row r="50" spans="1:8" ht="13.5">
      <c r="A50">
        <v>27</v>
      </c>
      <c r="B50" s="42" t="s">
        <v>271</v>
      </c>
      <c r="C50" s="24" t="s">
        <v>240</v>
      </c>
      <c r="F50" s="23">
        <v>0.5520833333333334</v>
      </c>
      <c r="G50" s="24">
        <v>148</v>
      </c>
      <c r="H50" s="24">
        <v>30</v>
      </c>
    </row>
    <row r="51" spans="1:8" ht="13.5">
      <c r="A51">
        <v>19</v>
      </c>
      <c r="B51" s="43" t="s">
        <v>272</v>
      </c>
      <c r="C51" s="24" t="s">
        <v>176</v>
      </c>
      <c r="F51" s="23">
        <v>0.49722222222222223</v>
      </c>
      <c r="G51" s="24">
        <v>0</v>
      </c>
      <c r="H51" s="24">
        <v>26</v>
      </c>
    </row>
    <row r="52" spans="1:8" ht="13.5">
      <c r="A52">
        <v>17</v>
      </c>
      <c r="B52" s="28">
        <v>11.5</v>
      </c>
      <c r="C52" s="24" t="s">
        <v>218</v>
      </c>
      <c r="F52" s="23">
        <v>0.4305555555555556</v>
      </c>
      <c r="G52" s="24">
        <v>65</v>
      </c>
      <c r="H52" s="24">
        <v>24</v>
      </c>
    </row>
    <row r="53" spans="1:8" ht="13.5">
      <c r="A53">
        <v>16</v>
      </c>
      <c r="B53" s="28">
        <v>9</v>
      </c>
      <c r="C53" s="24" t="s">
        <v>246</v>
      </c>
      <c r="F53" s="23">
        <v>0.4479166666666667</v>
      </c>
      <c r="G53" s="24">
        <v>58</v>
      </c>
      <c r="H53" s="24">
        <v>21</v>
      </c>
    </row>
    <row r="54" spans="2:8" ht="13.5">
      <c r="B54" s="28"/>
      <c r="C54" s="24"/>
      <c r="F54" s="23">
        <v>0.5347222222222222</v>
      </c>
      <c r="G54" s="24">
        <v>0</v>
      </c>
      <c r="H54" s="24">
        <v>19</v>
      </c>
    </row>
    <row r="55" spans="2:8" ht="13.5">
      <c r="B55" s="28"/>
      <c r="C55" s="24"/>
      <c r="F55" s="23">
        <v>0.4166666666666667</v>
      </c>
      <c r="G55" s="24">
        <v>66</v>
      </c>
      <c r="H55" s="24">
        <v>17</v>
      </c>
    </row>
    <row r="56" spans="1:8" ht="13.5">
      <c r="A56">
        <v>13</v>
      </c>
      <c r="B56" s="43" t="s">
        <v>273</v>
      </c>
      <c r="C56" s="24" t="s">
        <v>175</v>
      </c>
      <c r="F56" s="23">
        <v>0.4444444444444444</v>
      </c>
      <c r="G56" s="24">
        <v>61</v>
      </c>
      <c r="H56" s="24">
        <v>16</v>
      </c>
    </row>
    <row r="57" spans="1:8" ht="13.5">
      <c r="A57">
        <v>9</v>
      </c>
      <c r="B57" s="43" t="s">
        <v>274</v>
      </c>
      <c r="C57" s="24" t="s">
        <v>174</v>
      </c>
      <c r="F57" s="23">
        <v>0.4375</v>
      </c>
      <c r="G57" s="24">
        <v>100</v>
      </c>
      <c r="H57" s="24">
        <v>13</v>
      </c>
    </row>
    <row r="58" spans="1:8" ht="13.5">
      <c r="A58">
        <v>130</v>
      </c>
      <c r="B58" s="43" t="s">
        <v>275</v>
      </c>
      <c r="C58" s="24" t="s">
        <v>172</v>
      </c>
      <c r="F58" s="23">
        <v>0.5638888888888889</v>
      </c>
      <c r="G58" s="24">
        <v>0</v>
      </c>
      <c r="H58" s="24">
        <v>12</v>
      </c>
    </row>
    <row r="59" spans="1:8" ht="13.5">
      <c r="A59">
        <v>8</v>
      </c>
      <c r="B59" s="28">
        <v>5.6</v>
      </c>
      <c r="C59" s="24" t="s">
        <v>217</v>
      </c>
      <c r="F59" s="23">
        <v>0.4166666666666667</v>
      </c>
      <c r="G59" s="24">
        <v>83</v>
      </c>
      <c r="H59" s="24">
        <v>10</v>
      </c>
    </row>
    <row r="60" spans="1:8" ht="13.5">
      <c r="A60">
        <v>4</v>
      </c>
      <c r="B60" s="28">
        <v>3.2</v>
      </c>
      <c r="C60" s="24" t="s">
        <v>216</v>
      </c>
      <c r="F60" s="23">
        <v>0.46527777777777773</v>
      </c>
      <c r="G60" s="24">
        <v>59</v>
      </c>
      <c r="H60" s="24">
        <v>9</v>
      </c>
    </row>
    <row r="61" spans="1:8" ht="13.5">
      <c r="A61">
        <v>3</v>
      </c>
      <c r="B61" s="28">
        <v>2.9</v>
      </c>
      <c r="C61" s="24" t="s">
        <v>215</v>
      </c>
      <c r="F61" s="23">
        <v>0.4756944444444444</v>
      </c>
      <c r="G61" s="24">
        <v>19</v>
      </c>
      <c r="H61" s="24">
        <v>130</v>
      </c>
    </row>
    <row r="62" spans="1:8" ht="13.5">
      <c r="A62">
        <v>2</v>
      </c>
      <c r="B62" s="43" t="s">
        <v>276</v>
      </c>
      <c r="C62" s="24" t="s">
        <v>168</v>
      </c>
      <c r="F62" s="23">
        <v>0.513888888888889</v>
      </c>
      <c r="G62" s="24">
        <v>60</v>
      </c>
      <c r="H62" s="24">
        <v>4</v>
      </c>
    </row>
    <row r="63" spans="1:8" ht="13.5">
      <c r="A63">
        <v>1</v>
      </c>
      <c r="B63" s="43" t="s">
        <v>277</v>
      </c>
      <c r="C63" s="24" t="s">
        <v>169</v>
      </c>
      <c r="F63" s="23">
        <v>0.4548611111111111</v>
      </c>
      <c r="G63" s="24">
        <v>83</v>
      </c>
      <c r="H63" s="24">
        <v>8</v>
      </c>
    </row>
    <row r="64" spans="2:8" ht="13.5">
      <c r="B64" s="44" t="s">
        <v>278</v>
      </c>
      <c r="C64" s="24" t="s">
        <v>178</v>
      </c>
      <c r="F64" s="23">
        <v>0.5</v>
      </c>
      <c r="G64" s="24">
        <v>0</v>
      </c>
      <c r="H64" s="24">
        <v>3</v>
      </c>
    </row>
    <row r="65" spans="2:3" ht="13.5">
      <c r="B65" s="28">
        <v>-1</v>
      </c>
      <c r="C65" s="24" t="s">
        <v>181</v>
      </c>
    </row>
    <row r="66" spans="2:3" ht="13.5">
      <c r="B66" s="28">
        <v>-2</v>
      </c>
      <c r="C66" s="24" t="s">
        <v>154</v>
      </c>
    </row>
    <row r="67" spans="2:3" ht="13.5">
      <c r="B67" s="29">
        <v>-5</v>
      </c>
      <c r="C67" s="24" t="s">
        <v>165</v>
      </c>
    </row>
    <row r="68" spans="2:3" ht="13.5">
      <c r="B68" s="28">
        <v>-7</v>
      </c>
      <c r="C68" s="24" t="s">
        <v>163</v>
      </c>
    </row>
    <row r="69" spans="2:3" ht="13.5">
      <c r="B69" s="28">
        <v>-9.1</v>
      </c>
      <c r="C69" s="24" t="s">
        <v>161</v>
      </c>
    </row>
    <row r="70" spans="2:3" ht="13.5">
      <c r="B70" s="28">
        <v>-11.2</v>
      </c>
      <c r="C70" s="24" t="s">
        <v>159</v>
      </c>
    </row>
    <row r="72" ht="13.5">
      <c r="C72" s="32"/>
    </row>
    <row r="73" ht="13.5">
      <c r="C73" s="33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Margie Turrin</cp:lastModifiedBy>
  <cp:lastPrinted>2019-02-23T23:35:13Z</cp:lastPrinted>
  <dcterms:created xsi:type="dcterms:W3CDTF">2017-03-31T19:00:05Z</dcterms:created>
  <dcterms:modified xsi:type="dcterms:W3CDTF">2019-02-24T00:01:53Z</dcterms:modified>
  <cp:category/>
  <cp:version/>
  <cp:contentType/>
  <cp:contentStatus/>
</cp:coreProperties>
</file>